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-15" yWindow="-15" windowWidth="11610" windowHeight="9840"/>
  </bookViews>
  <sheets>
    <sheet name="Chart of Accounts" sheetId="1" r:id="rId1"/>
    <sheet name="Retail - PnL Format" sheetId="2" r:id="rId2"/>
    <sheet name="Retail - PnL Report - 1" sheetId="3" r:id="rId3"/>
    <sheet name="Retail - PnL Report - 2" sheetId="4" r:id="rId4"/>
    <sheet name="Retail - PnL Report - 3" sheetId="5" r:id="rId5"/>
    <sheet name="Copyright-2" sheetId="12" state="hidden" r:id="rId6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  <definedName name="_xlnm.Print_Area" localSheetId="2">'Retail - PnL Report - 1'!$C$4:$F$46</definedName>
    <definedName name="_xlnm.Print_Area" localSheetId="3">'Retail - PnL Report - 2'!$C$5:$E$96</definedName>
    <definedName name="_xlnm.Print_Area" localSheetId="4">'Retail - PnL Report - 3'!$B$5:$E$42</definedName>
  </definedNames>
  <calcPr calcId="162913"/>
</workbook>
</file>

<file path=xl/calcChain.xml><?xml version="1.0" encoding="utf-8"?>
<calcChain xmlns="http://schemas.openxmlformats.org/spreadsheetml/2006/main">
  <c r="C7" i="3" l="1"/>
  <c r="C7" i="4" s="1"/>
  <c r="B7" i="5" s="1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G24" i="2"/>
  <c r="D9" i="2"/>
  <c r="A8" i="2"/>
  <c r="B9" i="3" s="1"/>
  <c r="E9" i="3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G76" i="2"/>
  <c r="G94" i="2"/>
  <c r="G43" i="2"/>
  <c r="G44" i="2" s="1"/>
  <c r="F9" i="3"/>
  <c r="C9" i="3"/>
  <c r="D9" i="3"/>
  <c r="B9" i="4"/>
  <c r="B10" i="3" l="1"/>
  <c r="E10" i="3" s="1"/>
  <c r="B11" i="3"/>
  <c r="D11" i="3" s="1"/>
  <c r="B19" i="4"/>
  <c r="D19" i="4" s="1"/>
  <c r="B10" i="4"/>
  <c r="C10" i="4" s="1"/>
  <c r="B13" i="3"/>
  <c r="D13" i="3" s="1"/>
  <c r="B11" i="4"/>
  <c r="C11" i="4" s="1"/>
  <c r="B17" i="3"/>
  <c r="C17" i="3" s="1"/>
  <c r="B14" i="3"/>
  <c r="F14" i="3" s="1"/>
  <c r="B14" i="4"/>
  <c r="D14" i="4" s="1"/>
  <c r="B18" i="4"/>
  <c r="D18" i="4" s="1"/>
  <c r="B22" i="4"/>
  <c r="E22" i="4" s="1"/>
  <c r="B12" i="3"/>
  <c r="F12" i="3" s="1"/>
  <c r="B13" i="4"/>
  <c r="E13" i="4" s="1"/>
  <c r="B12" i="4"/>
  <c r="E12" i="4" s="1"/>
  <c r="B16" i="3"/>
  <c r="C16" i="3" s="1"/>
  <c r="B20" i="3"/>
  <c r="C20" i="3" s="1"/>
  <c r="G77" i="2"/>
  <c r="G95" i="2" s="1"/>
  <c r="A47" i="2"/>
  <c r="A48" i="2" s="1"/>
  <c r="A49" i="2" s="1"/>
  <c r="A50" i="2" s="1"/>
  <c r="A51" i="2" s="1"/>
  <c r="B23" i="4"/>
  <c r="C23" i="4" s="1"/>
  <c r="B21" i="3"/>
  <c r="E21" i="3" s="1"/>
  <c r="B16" i="4"/>
  <c r="E16" i="4" s="1"/>
  <c r="B19" i="3"/>
  <c r="E19" i="3" s="1"/>
  <c r="B17" i="4"/>
  <c r="D17" i="4" s="1"/>
  <c r="B18" i="3"/>
  <c r="C18" i="3" s="1"/>
  <c r="B23" i="3"/>
  <c r="E23" i="3" s="1"/>
  <c r="B20" i="4"/>
  <c r="C20" i="4" s="1"/>
  <c r="B21" i="4"/>
  <c r="C21" i="4" s="1"/>
  <c r="B15" i="3"/>
  <c r="C15" i="3" s="1"/>
  <c r="B15" i="4"/>
  <c r="D15" i="4" s="1"/>
  <c r="B22" i="3"/>
  <c r="D22" i="3" s="1"/>
  <c r="E18" i="4"/>
  <c r="C18" i="4"/>
  <c r="F11" i="3"/>
  <c r="F10" i="3"/>
  <c r="E13" i="3"/>
  <c r="D13" i="4"/>
  <c r="F20" i="3"/>
  <c r="E9" i="4"/>
  <c r="C9" i="4"/>
  <c r="D9" i="4"/>
  <c r="D15" i="3"/>
  <c r="C19" i="3"/>
  <c r="F19" i="3"/>
  <c r="C12" i="3"/>
  <c r="F21" i="3"/>
  <c r="E10" i="4"/>
  <c r="C16" i="4"/>
  <c r="D16" i="4"/>
  <c r="C14" i="3"/>
  <c r="D18" i="3"/>
  <c r="C23" i="3"/>
  <c r="D17" i="3" l="1"/>
  <c r="D16" i="3"/>
  <c r="D19" i="3"/>
  <c r="D12" i="4"/>
  <c r="D23" i="4"/>
  <c r="C19" i="4"/>
  <c r="C22" i="4"/>
  <c r="C14" i="4"/>
  <c r="E14" i="4"/>
  <c r="E16" i="3"/>
  <c r="E23" i="4"/>
  <c r="D22" i="4"/>
  <c r="E17" i="3"/>
  <c r="D23" i="3"/>
  <c r="F17" i="3"/>
  <c r="E18" i="3"/>
  <c r="E14" i="3"/>
  <c r="C21" i="3"/>
  <c r="D12" i="3"/>
  <c r="E15" i="3"/>
  <c r="D20" i="3"/>
  <c r="E22" i="3"/>
  <c r="B27" i="4"/>
  <c r="E27" i="4" s="1"/>
  <c r="F18" i="3"/>
  <c r="D14" i="3"/>
  <c r="F15" i="3"/>
  <c r="E20" i="3"/>
  <c r="D10" i="4"/>
  <c r="D21" i="3"/>
  <c r="E12" i="3"/>
  <c r="E11" i="3"/>
  <c r="E11" i="4"/>
  <c r="D21" i="4"/>
  <c r="E20" i="4"/>
  <c r="C22" i="3"/>
  <c r="D20" i="4"/>
  <c r="F23" i="3"/>
  <c r="E21" i="4"/>
  <c r="F22" i="3"/>
  <c r="C15" i="4"/>
  <c r="E15" i="4"/>
  <c r="F16" i="3"/>
  <c r="C13" i="4"/>
  <c r="C10" i="3"/>
  <c r="E19" i="4"/>
  <c r="C13" i="3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B47" i="3" s="1"/>
  <c r="F47" i="3" s="1"/>
  <c r="B28" i="3"/>
  <c r="C28" i="3" s="1"/>
  <c r="C12" i="4"/>
  <c r="F13" i="3"/>
  <c r="D10" i="3"/>
  <c r="C11" i="3"/>
  <c r="D11" i="4"/>
  <c r="B25" i="3"/>
  <c r="B27" i="3"/>
  <c r="D27" i="3" s="1"/>
  <c r="B28" i="4"/>
  <c r="E28" i="4" s="1"/>
  <c r="B24" i="3"/>
  <c r="B24" i="4"/>
  <c r="B26" i="4"/>
  <c r="B25" i="4"/>
  <c r="B26" i="3"/>
  <c r="C17" i="4"/>
  <c r="E17" i="4"/>
  <c r="E28" i="3"/>
  <c r="D28" i="4" l="1"/>
  <c r="C28" i="4"/>
  <c r="C27" i="3"/>
  <c r="D28" i="3"/>
  <c r="F28" i="3"/>
  <c r="B30" i="4"/>
  <c r="E30" i="4" s="1"/>
  <c r="D27" i="4"/>
  <c r="B82" i="4"/>
  <c r="C47" i="3"/>
  <c r="B92" i="4"/>
  <c r="B77" i="4"/>
  <c r="E27" i="3"/>
  <c r="B80" i="4"/>
  <c r="D80" i="4" s="1"/>
  <c r="B48" i="4"/>
  <c r="F27" i="3"/>
  <c r="B64" i="4"/>
  <c r="E64" i="4" s="1"/>
  <c r="B66" i="4"/>
  <c r="D66" i="4" s="1"/>
  <c r="B31" i="3"/>
  <c r="B93" i="4"/>
  <c r="B53" i="4"/>
  <c r="B67" i="3"/>
  <c r="F67" i="3" s="1"/>
  <c r="B88" i="3"/>
  <c r="B46" i="3"/>
  <c r="B54" i="4"/>
  <c r="B68" i="3"/>
  <c r="B79" i="4"/>
  <c r="C27" i="4"/>
  <c r="D47" i="3"/>
  <c r="B55" i="4"/>
  <c r="D30" i="4"/>
  <c r="B96" i="4"/>
  <c r="E96" i="4" s="1"/>
  <c r="B40" i="4"/>
  <c r="C40" i="4" s="1"/>
  <c r="B71" i="3"/>
  <c r="B92" i="3"/>
  <c r="B76" i="3"/>
  <c r="B53" i="3"/>
  <c r="B83" i="4"/>
  <c r="B81" i="3"/>
  <c r="B45" i="4"/>
  <c r="B59" i="3"/>
  <c r="B62" i="4"/>
  <c r="B69" i="4"/>
  <c r="B36" i="3"/>
  <c r="B83" i="3"/>
  <c r="B38" i="3"/>
  <c r="B45" i="3"/>
  <c r="B50" i="3"/>
  <c r="B52" i="4"/>
  <c r="B70" i="3"/>
  <c r="B33" i="3"/>
  <c r="B30" i="3"/>
  <c r="B54" i="3"/>
  <c r="B63" i="3"/>
  <c r="B72" i="3"/>
  <c r="B60" i="4"/>
  <c r="B51" i="3"/>
  <c r="C93" i="4"/>
  <c r="D64" i="4"/>
  <c r="C92" i="4"/>
  <c r="E47" i="3"/>
  <c r="B40" i="3"/>
  <c r="C40" i="3" s="1"/>
  <c r="B87" i="4"/>
  <c r="C30" i="4"/>
  <c r="B47" i="4"/>
  <c r="B86" i="3"/>
  <c r="B48" i="3"/>
  <c r="B62" i="3"/>
  <c r="B90" i="3"/>
  <c r="B87" i="3"/>
  <c r="B61" i="3"/>
  <c r="B94" i="4"/>
  <c r="B55" i="3"/>
  <c r="B31" i="4"/>
  <c r="B67" i="4"/>
  <c r="B76" i="4"/>
  <c r="B49" i="3"/>
  <c r="B61" i="4"/>
  <c r="B43" i="3"/>
  <c r="B89" i="4"/>
  <c r="B59" i="4"/>
  <c r="B44" i="3"/>
  <c r="B51" i="4"/>
  <c r="B95" i="3"/>
  <c r="B29" i="4"/>
  <c r="B42" i="4"/>
  <c r="B85" i="3"/>
  <c r="D85" i="3" s="1"/>
  <c r="B60" i="3"/>
  <c r="F60" i="3" s="1"/>
  <c r="B74" i="3"/>
  <c r="B71" i="4"/>
  <c r="B42" i="3"/>
  <c r="D42" i="3" s="1"/>
  <c r="C53" i="4"/>
  <c r="B39" i="4"/>
  <c r="D39" i="4" s="1"/>
  <c r="B35" i="3"/>
  <c r="D35" i="3" s="1"/>
  <c r="B52" i="3"/>
  <c r="B89" i="3"/>
  <c r="E89" i="3" s="1"/>
  <c r="B73" i="4"/>
  <c r="E73" i="4" s="1"/>
  <c r="B46" i="4"/>
  <c r="D46" i="4" s="1"/>
  <c r="B66" i="3"/>
  <c r="F66" i="3" s="1"/>
  <c r="B37" i="3"/>
  <c r="F37" i="3" s="1"/>
  <c r="B78" i="4"/>
  <c r="B56" i="4"/>
  <c r="B37" i="4"/>
  <c r="B77" i="3"/>
  <c r="D77" i="3" s="1"/>
  <c r="B38" i="4"/>
  <c r="B85" i="4"/>
  <c r="E85" i="4" s="1"/>
  <c r="B32" i="4"/>
  <c r="E32" i="4" s="1"/>
  <c r="B84" i="3"/>
  <c r="C84" i="3" s="1"/>
  <c r="B32" i="3"/>
  <c r="B95" i="4"/>
  <c r="E95" i="4" s="1"/>
  <c r="B93" i="3"/>
  <c r="B72" i="4"/>
  <c r="E72" i="4" s="1"/>
  <c r="B36" i="4"/>
  <c r="B44" i="4"/>
  <c r="B86" i="4"/>
  <c r="E86" i="4" s="1"/>
  <c r="B39" i="3"/>
  <c r="F39" i="3" s="1"/>
  <c r="B43" i="4"/>
  <c r="B65" i="4"/>
  <c r="B34" i="3"/>
  <c r="B75" i="4"/>
  <c r="B63" i="4"/>
  <c r="B35" i="4"/>
  <c r="B68" i="4"/>
  <c r="B49" i="4"/>
  <c r="B78" i="3"/>
  <c r="B56" i="3"/>
  <c r="B58" i="3"/>
  <c r="B91" i="3"/>
  <c r="B90" i="4"/>
  <c r="B82" i="3"/>
  <c r="B58" i="4"/>
  <c r="B91" i="4"/>
  <c r="B29" i="3"/>
  <c r="B73" i="3"/>
  <c r="C73" i="3" s="1"/>
  <c r="B33" i="4"/>
  <c r="B88" i="4"/>
  <c r="B75" i="3"/>
  <c r="B80" i="3"/>
  <c r="B81" i="4"/>
  <c r="B50" i="4"/>
  <c r="B34" i="4"/>
  <c r="B57" i="3"/>
  <c r="B74" i="4"/>
  <c r="B84" i="4"/>
  <c r="B70" i="4"/>
  <c r="C39" i="4"/>
  <c r="B96" i="3"/>
  <c r="B69" i="3"/>
  <c r="B65" i="3"/>
  <c r="B57" i="4"/>
  <c r="B79" i="3"/>
  <c r="C25" i="3"/>
  <c r="F25" i="3"/>
  <c r="E25" i="3"/>
  <c r="D25" i="3"/>
  <c r="B41" i="3"/>
  <c r="B64" i="3"/>
  <c r="B41" i="4"/>
  <c r="B94" i="3"/>
  <c r="C73" i="4"/>
  <c r="C52" i="3"/>
  <c r="D93" i="3"/>
  <c r="E33" i="3"/>
  <c r="E39" i="4"/>
  <c r="D73" i="4"/>
  <c r="C72" i="4"/>
  <c r="E63" i="4"/>
  <c r="C32" i="3"/>
  <c r="E78" i="4"/>
  <c r="F52" i="3"/>
  <c r="C37" i="3"/>
  <c r="E32" i="3"/>
  <c r="D38" i="4"/>
  <c r="D37" i="4"/>
  <c r="E93" i="3"/>
  <c r="D33" i="4"/>
  <c r="C33" i="3"/>
  <c r="E67" i="3"/>
  <c r="E66" i="3"/>
  <c r="D24" i="4"/>
  <c r="E24" i="4"/>
  <c r="C24" i="4"/>
  <c r="F24" i="3"/>
  <c r="C24" i="3"/>
  <c r="E24" i="3"/>
  <c r="D24" i="3"/>
  <c r="E26" i="4"/>
  <c r="C26" i="4"/>
  <c r="D26" i="4"/>
  <c r="F26" i="3"/>
  <c r="D26" i="3"/>
  <c r="C26" i="3"/>
  <c r="E26" i="3"/>
  <c r="C25" i="4"/>
  <c r="D25" i="4"/>
  <c r="E25" i="4"/>
  <c r="C60" i="3"/>
  <c r="D31" i="3"/>
  <c r="C31" i="3"/>
  <c r="F31" i="3"/>
  <c r="E31" i="3"/>
  <c r="E82" i="4"/>
  <c r="D82" i="4"/>
  <c r="C82" i="4"/>
  <c r="E77" i="4"/>
  <c r="D77" i="4"/>
  <c r="C77" i="4"/>
  <c r="E48" i="4"/>
  <c r="C48" i="4"/>
  <c r="D48" i="4"/>
  <c r="C96" i="4"/>
  <c r="D40" i="4"/>
  <c r="E55" i="4"/>
  <c r="C55" i="4"/>
  <c r="D55" i="4"/>
  <c r="E47" i="4"/>
  <c r="C47" i="4"/>
  <c r="D47" i="4"/>
  <c r="D86" i="3"/>
  <c r="C86" i="3"/>
  <c r="E86" i="3"/>
  <c r="F86" i="3"/>
  <c r="D40" i="3"/>
  <c r="E87" i="4"/>
  <c r="D87" i="4"/>
  <c r="C87" i="4"/>
  <c r="D74" i="3"/>
  <c r="C74" i="3"/>
  <c r="F74" i="3"/>
  <c r="E74" i="3"/>
  <c r="E71" i="4"/>
  <c r="D71" i="4"/>
  <c r="C71" i="4"/>
  <c r="F42" i="3"/>
  <c r="D72" i="4" l="1"/>
  <c r="D66" i="3"/>
  <c r="D60" i="3"/>
  <c r="D96" i="4"/>
  <c r="E60" i="3"/>
  <c r="C66" i="3"/>
  <c r="C32" i="4"/>
  <c r="D32" i="4"/>
  <c r="D89" i="3"/>
  <c r="D86" i="4"/>
  <c r="C86" i="4"/>
  <c r="E40" i="4"/>
  <c r="D85" i="4"/>
  <c r="C85" i="4"/>
  <c r="E66" i="4"/>
  <c r="E85" i="3"/>
  <c r="C66" i="4"/>
  <c r="C64" i="4"/>
  <c r="E77" i="3"/>
  <c r="D67" i="3"/>
  <c r="C67" i="3"/>
  <c r="E80" i="4"/>
  <c r="C80" i="4"/>
  <c r="E40" i="3"/>
  <c r="F40" i="3"/>
  <c r="F84" i="3"/>
  <c r="D53" i="4"/>
  <c r="E53" i="4"/>
  <c r="D93" i="4"/>
  <c r="E93" i="4"/>
  <c r="E39" i="3"/>
  <c r="D92" i="4"/>
  <c r="E92" i="4"/>
  <c r="D56" i="4"/>
  <c r="C56" i="4"/>
  <c r="E51" i="4"/>
  <c r="C51" i="4"/>
  <c r="D51" i="4"/>
  <c r="C61" i="3"/>
  <c r="E61" i="3"/>
  <c r="F61" i="3"/>
  <c r="D61" i="3"/>
  <c r="C48" i="3"/>
  <c r="D48" i="3"/>
  <c r="F48" i="3"/>
  <c r="E48" i="3"/>
  <c r="E60" i="4"/>
  <c r="C60" i="4"/>
  <c r="D60" i="4"/>
  <c r="D50" i="3"/>
  <c r="C50" i="3"/>
  <c r="F50" i="3"/>
  <c r="E50" i="3"/>
  <c r="C36" i="3"/>
  <c r="E36" i="3"/>
  <c r="D36" i="3"/>
  <c r="F36" i="3"/>
  <c r="E45" i="4"/>
  <c r="C45" i="4"/>
  <c r="D45" i="4"/>
  <c r="C76" i="3"/>
  <c r="F76" i="3"/>
  <c r="E76" i="3"/>
  <c r="D76" i="3"/>
  <c r="C68" i="3"/>
  <c r="F68" i="3"/>
  <c r="E68" i="3"/>
  <c r="D68" i="3"/>
  <c r="E42" i="3"/>
  <c r="C85" i="3"/>
  <c r="E35" i="3"/>
  <c r="E56" i="4"/>
  <c r="E46" i="4"/>
  <c r="C35" i="3"/>
  <c r="F35" i="3"/>
  <c r="E36" i="4"/>
  <c r="C36" i="4"/>
  <c r="D36" i="4"/>
  <c r="F32" i="3"/>
  <c r="D32" i="3"/>
  <c r="C38" i="4"/>
  <c r="E38" i="4"/>
  <c r="C78" i="4"/>
  <c r="D78" i="4"/>
  <c r="E42" i="4"/>
  <c r="D42" i="4"/>
  <c r="C42" i="4"/>
  <c r="E44" i="3"/>
  <c r="D44" i="3"/>
  <c r="C44" i="3"/>
  <c r="F44" i="3"/>
  <c r="D61" i="4"/>
  <c r="E61" i="4"/>
  <c r="C61" i="4"/>
  <c r="E31" i="4"/>
  <c r="C31" i="4"/>
  <c r="D31" i="4"/>
  <c r="C87" i="3"/>
  <c r="F87" i="3"/>
  <c r="E87" i="3"/>
  <c r="D87" i="3"/>
  <c r="E72" i="3"/>
  <c r="D72" i="3"/>
  <c r="C72" i="3"/>
  <c r="F72" i="3"/>
  <c r="D33" i="3"/>
  <c r="F33" i="3"/>
  <c r="E45" i="3"/>
  <c r="D45" i="3"/>
  <c r="F45" i="3"/>
  <c r="C45" i="3"/>
  <c r="E69" i="4"/>
  <c r="D69" i="4"/>
  <c r="C69" i="4"/>
  <c r="D81" i="3"/>
  <c r="C81" i="3"/>
  <c r="F81" i="3"/>
  <c r="E81" i="3"/>
  <c r="D92" i="3"/>
  <c r="C92" i="3"/>
  <c r="F92" i="3"/>
  <c r="E92" i="3"/>
  <c r="E54" i="4"/>
  <c r="C54" i="4"/>
  <c r="D54" i="4"/>
  <c r="F43" i="3"/>
  <c r="E43" i="3"/>
  <c r="C43" i="3"/>
  <c r="D43" i="3"/>
  <c r="F85" i="3"/>
  <c r="C95" i="4"/>
  <c r="C46" i="4"/>
  <c r="D84" i="3"/>
  <c r="E84" i="3"/>
  <c r="C77" i="3"/>
  <c r="F77" i="3"/>
  <c r="D37" i="3"/>
  <c r="E37" i="3"/>
  <c r="F89" i="3"/>
  <c r="C89" i="3"/>
  <c r="C29" i="4"/>
  <c r="D29" i="4"/>
  <c r="E29" i="4"/>
  <c r="E59" i="4"/>
  <c r="C59" i="4"/>
  <c r="D59" i="4"/>
  <c r="F49" i="3"/>
  <c r="D49" i="3"/>
  <c r="C49" i="3"/>
  <c r="E49" i="3"/>
  <c r="F55" i="3"/>
  <c r="D55" i="3"/>
  <c r="E55" i="3"/>
  <c r="C55" i="3"/>
  <c r="F90" i="3"/>
  <c r="E90" i="3"/>
  <c r="D90" i="3"/>
  <c r="C90" i="3"/>
  <c r="F63" i="3"/>
  <c r="E63" i="3"/>
  <c r="D63" i="3"/>
  <c r="C63" i="3"/>
  <c r="D70" i="3"/>
  <c r="C70" i="3"/>
  <c r="F70" i="3"/>
  <c r="E70" i="3"/>
  <c r="F38" i="3"/>
  <c r="D38" i="3"/>
  <c r="C38" i="3"/>
  <c r="E38" i="3"/>
  <c r="D62" i="4"/>
  <c r="C62" i="4"/>
  <c r="E62" i="4"/>
  <c r="E83" i="4"/>
  <c r="D83" i="4"/>
  <c r="C83" i="4"/>
  <c r="F71" i="3"/>
  <c r="E71" i="3"/>
  <c r="D71" i="3"/>
  <c r="C71" i="3"/>
  <c r="C46" i="3"/>
  <c r="F46" i="3"/>
  <c r="D46" i="3"/>
  <c r="E46" i="3"/>
  <c r="E67" i="4"/>
  <c r="D67" i="4"/>
  <c r="C67" i="4"/>
  <c r="E30" i="3"/>
  <c r="D30" i="3"/>
  <c r="C30" i="3"/>
  <c r="F30" i="3"/>
  <c r="C42" i="3"/>
  <c r="D73" i="3"/>
  <c r="D95" i="4"/>
  <c r="C93" i="3"/>
  <c r="F93" i="3"/>
  <c r="C37" i="4"/>
  <c r="E37" i="4"/>
  <c r="D52" i="3"/>
  <c r="E52" i="3"/>
  <c r="E95" i="3"/>
  <c r="D95" i="3"/>
  <c r="C95" i="3"/>
  <c r="F95" i="3"/>
  <c r="E89" i="4"/>
  <c r="D89" i="4"/>
  <c r="C89" i="4"/>
  <c r="D76" i="4"/>
  <c r="C76" i="4"/>
  <c r="E76" i="4"/>
  <c r="E94" i="4"/>
  <c r="D94" i="4"/>
  <c r="C94" i="4"/>
  <c r="C62" i="3"/>
  <c r="D62" i="3"/>
  <c r="F62" i="3"/>
  <c r="E62" i="3"/>
  <c r="F51" i="3"/>
  <c r="D51" i="3"/>
  <c r="E51" i="3"/>
  <c r="C51" i="3"/>
  <c r="F54" i="3"/>
  <c r="D54" i="3"/>
  <c r="C54" i="3"/>
  <c r="E54" i="3"/>
  <c r="D52" i="4"/>
  <c r="E52" i="4"/>
  <c r="C52" i="4"/>
  <c r="C83" i="3"/>
  <c r="F83" i="3"/>
  <c r="D83" i="3"/>
  <c r="E83" i="3"/>
  <c r="D59" i="3"/>
  <c r="F59" i="3"/>
  <c r="C59" i="3"/>
  <c r="E59" i="3"/>
  <c r="C53" i="3"/>
  <c r="F53" i="3"/>
  <c r="E53" i="3"/>
  <c r="D53" i="3"/>
  <c r="E79" i="4"/>
  <c r="D79" i="4"/>
  <c r="C79" i="4"/>
  <c r="D88" i="3"/>
  <c r="C88" i="3"/>
  <c r="F88" i="3"/>
  <c r="E88" i="3"/>
  <c r="D43" i="4"/>
  <c r="E43" i="4"/>
  <c r="C43" i="4"/>
  <c r="D39" i="3"/>
  <c r="C39" i="3"/>
  <c r="E34" i="3"/>
  <c r="D34" i="3"/>
  <c r="C34" i="3"/>
  <c r="F34" i="3"/>
  <c r="E65" i="4"/>
  <c r="D65" i="4"/>
  <c r="C65" i="4"/>
  <c r="E44" i="4"/>
  <c r="C44" i="4"/>
  <c r="D44" i="4"/>
  <c r="C68" i="4"/>
  <c r="E68" i="4"/>
  <c r="D68" i="4"/>
  <c r="D35" i="4"/>
  <c r="E35" i="4"/>
  <c r="C35" i="4"/>
  <c r="C63" i="4"/>
  <c r="D63" i="4"/>
  <c r="E75" i="4"/>
  <c r="D75" i="4"/>
  <c r="C75" i="4"/>
  <c r="C58" i="3"/>
  <c r="D58" i="3"/>
  <c r="F58" i="3"/>
  <c r="E58" i="3"/>
  <c r="D56" i="3"/>
  <c r="C56" i="3"/>
  <c r="F56" i="3"/>
  <c r="E56" i="3"/>
  <c r="F78" i="3"/>
  <c r="D78" i="3"/>
  <c r="C78" i="3"/>
  <c r="E78" i="3"/>
  <c r="D91" i="3"/>
  <c r="C91" i="3"/>
  <c r="F91" i="3"/>
  <c r="E91" i="3"/>
  <c r="E49" i="4"/>
  <c r="C49" i="4"/>
  <c r="D49" i="4"/>
  <c r="E88" i="4"/>
  <c r="D88" i="4"/>
  <c r="C88" i="4"/>
  <c r="E91" i="4"/>
  <c r="D91" i="4"/>
  <c r="C91" i="4"/>
  <c r="E81" i="4"/>
  <c r="D81" i="4"/>
  <c r="C81" i="4"/>
  <c r="C33" i="4"/>
  <c r="E33" i="4"/>
  <c r="D58" i="4"/>
  <c r="E58" i="4"/>
  <c r="C58" i="4"/>
  <c r="D80" i="3"/>
  <c r="F80" i="3"/>
  <c r="E80" i="3"/>
  <c r="C80" i="3"/>
  <c r="E73" i="3"/>
  <c r="F73" i="3"/>
  <c r="E82" i="3"/>
  <c r="D82" i="3"/>
  <c r="C82" i="3"/>
  <c r="F82" i="3"/>
  <c r="D75" i="3"/>
  <c r="C75" i="3"/>
  <c r="F75" i="3"/>
  <c r="E75" i="3"/>
  <c r="E29" i="3"/>
  <c r="F29" i="3"/>
  <c r="C29" i="3"/>
  <c r="D29" i="3"/>
  <c r="E90" i="4"/>
  <c r="D90" i="4"/>
  <c r="C90" i="4"/>
  <c r="E74" i="4"/>
  <c r="D74" i="4"/>
  <c r="C74" i="4"/>
  <c r="C57" i="3"/>
  <c r="F57" i="3"/>
  <c r="E57" i="3"/>
  <c r="D57" i="3"/>
  <c r="E70" i="4"/>
  <c r="D70" i="4"/>
  <c r="C70" i="4"/>
  <c r="E34" i="4"/>
  <c r="D34" i="4"/>
  <c r="C34" i="4"/>
  <c r="D84" i="4"/>
  <c r="C84" i="4"/>
  <c r="E84" i="4"/>
  <c r="E50" i="4"/>
  <c r="C50" i="4"/>
  <c r="D50" i="4"/>
  <c r="D64" i="3"/>
  <c r="F64" i="3"/>
  <c r="E64" i="3"/>
  <c r="C64" i="3"/>
  <c r="C65" i="3"/>
  <c r="F65" i="3"/>
  <c r="E65" i="3"/>
  <c r="D65" i="3"/>
  <c r="C41" i="3"/>
  <c r="F41" i="3"/>
  <c r="E41" i="3"/>
  <c r="D41" i="3"/>
  <c r="F69" i="3"/>
  <c r="C69" i="3"/>
  <c r="E69" i="3"/>
  <c r="D69" i="3"/>
  <c r="D94" i="3"/>
  <c r="C94" i="3"/>
  <c r="F94" i="3"/>
  <c r="E94" i="3"/>
  <c r="C79" i="3"/>
  <c r="F79" i="3"/>
  <c r="E79" i="3"/>
  <c r="D79" i="3"/>
  <c r="E96" i="3"/>
  <c r="C96" i="3"/>
  <c r="D96" i="3"/>
  <c r="F96" i="3"/>
  <c r="C41" i="4"/>
  <c r="D41" i="4"/>
  <c r="E41" i="4"/>
  <c r="E57" i="4"/>
  <c r="C57" i="4"/>
  <c r="D57" i="4"/>
</calcChain>
</file>

<file path=xl/sharedStrings.xml><?xml version="1.0" encoding="utf-8"?>
<sst xmlns="http://schemas.openxmlformats.org/spreadsheetml/2006/main" count="353" uniqueCount="149">
  <si>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</si>
  <si>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</si>
  <si>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</si>
  <si>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</si>
  <si>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</si>
  <si>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</si>
  <si>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</si>
  <si>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</si>
  <si>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</si>
  <si>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</si>
  <si>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</si>
  <si>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</si>
  <si>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</si>
  <si>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</si>
  <si>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</si>
  <si>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</si>
  <si>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</si>
  <si>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</si>
  <si>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</si>
  <si>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</si>
  <si>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</si>
  <si>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</si>
  <si>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</si>
  <si>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</si>
  <si>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</si>
  <si>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</si>
  <si>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</si>
  <si>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</si>
  <si>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</si>
  <si>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</si>
  <si>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</si>
  <si>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</si>
  <si>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</si>
  <si>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</si>
  <si>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</si>
  <si>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</si>
  <si>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</si>
  <si>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</si>
  <si>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</si>
  <si>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</si>
  <si>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</si>
  <si>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</si>
  <si>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</si>
  <si>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</si>
  <si>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</si>
  <si>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</si>
  <si>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</si>
  <si>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</si>
  <si>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</si>
  <si>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</si>
  <si>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</si>
  <si>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</si>
  <si>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</si>
  <si>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</si>
  <si>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</si>
  <si>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</si>
  <si>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</si>
  <si>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</si>
  <si>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</si>
  <si>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</si>
  <si>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</si>
  <si>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</si>
  <si>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</si>
  <si>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</si>
  <si>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</si>
  <si>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</si>
  <si>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</si>
  <si>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</si>
  <si>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</si>
  <si>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</si>
  <si>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</si>
  <si>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</si>
  <si>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</si>
  <si>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</si>
  <si>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</si>
  <si>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</si>
  <si>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</si>
  <si>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</si>
  <si>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</si>
  <si>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</si>
  <si>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</si>
  <si>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</si>
  <si>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</si>
  <si>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</si>
  <si>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</si>
  <si>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</si>
  <si>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checklist</t>
  </si>
  <si>
    <t>CoA</t>
  </si>
  <si>
    <t>Debit</t>
  </si>
  <si>
    <t>Credit</t>
  </si>
  <si>
    <t>Balance</t>
  </si>
  <si>
    <t>v</t>
  </si>
  <si>
    <t>t</t>
  </si>
  <si>
    <t>Total Revenue</t>
  </si>
  <si>
    <t>Cost of Sales</t>
  </si>
  <si>
    <t>p</t>
  </si>
  <si>
    <t>Beginning Inventory</t>
  </si>
  <si>
    <t>pa</t>
  </si>
  <si>
    <t>Ending Inventory</t>
  </si>
  <si>
    <t>Total CoGS</t>
  </si>
  <si>
    <t>r</t>
  </si>
  <si>
    <t>Gross Profit/Loss</t>
  </si>
  <si>
    <t>Expenses</t>
  </si>
  <si>
    <t>Total Expenses</t>
  </si>
  <si>
    <t>Other Income/Expenses</t>
  </si>
  <si>
    <t>Total</t>
  </si>
  <si>
    <t>Net Profit/Loss</t>
  </si>
  <si>
    <t>PROFIT LOSS STATEMENT</t>
  </si>
  <si>
    <t/>
  </si>
  <si>
    <t xml:space="preserve">    REVENUE - Product</t>
  </si>
  <si>
    <t xml:space="preserve">    Sales Discounts</t>
  </si>
  <si>
    <t xml:space="preserve">    Sales Returns and Allowances</t>
  </si>
  <si>
    <t xml:space="preserve">    Total Revenue</t>
  </si>
  <si>
    <t>COST OF GOODS SOLD</t>
  </si>
  <si>
    <t xml:space="preserve">    Beginning Inventory</t>
  </si>
  <si>
    <t xml:space="preserve">    Purchase</t>
  </si>
  <si>
    <t xml:space="preserve">    Purchase Discounts</t>
  </si>
  <si>
    <t xml:space="preserve">    Purchase Returns and Allowances</t>
  </si>
  <si>
    <t xml:space="preserve">    Ending Inventory</t>
  </si>
  <si>
    <t xml:space="preserve">    Total CoGS</t>
  </si>
  <si>
    <t xml:space="preserve">    Gross Profit/Loss</t>
  </si>
  <si>
    <t>EXPENSES</t>
  </si>
  <si>
    <t xml:space="preserve">    EXP - SALARIES</t>
  </si>
  <si>
    <t xml:space="preserve">    EXP - Administration</t>
  </si>
  <si>
    <t xml:space="preserve">    EXP - Electricity, Water, Phone</t>
  </si>
  <si>
    <t xml:space="preserve">    EXP - Rent</t>
  </si>
  <si>
    <t xml:space="preserve">    EXP - Insurance</t>
  </si>
  <si>
    <t xml:space="preserve">    EXP - Repair and Maintenance</t>
  </si>
  <si>
    <t xml:space="preserve">    EXP - Office Supplies</t>
  </si>
  <si>
    <t xml:space="preserve">    EXP - Depreciation Equipment</t>
  </si>
  <si>
    <t xml:space="preserve">    EXP - Depreciation Vehicles</t>
  </si>
  <si>
    <t xml:space="preserve">    EXP - Other</t>
  </si>
  <si>
    <t xml:space="preserve">    Total Expenses</t>
  </si>
  <si>
    <t>OTHER INCOME/EXPENSES</t>
  </si>
  <si>
    <t xml:space="preserve">    Finance Charge Income</t>
  </si>
  <si>
    <t xml:space="preserve">    EXP - Bank Charges</t>
  </si>
  <si>
    <t xml:space="preserve">    Total</t>
  </si>
  <si>
    <t xml:space="preserve">    Net Profit/Loss</t>
  </si>
  <si>
    <t>INCOME/PROFIT LOSS STATEMENT</t>
  </si>
  <si>
    <t>For the Year Ended MM/DD/YYYY</t>
  </si>
  <si>
    <t>CHART of ACCOUNTS</t>
  </si>
  <si>
    <t>THIS REPORT WILL HAVE SIMILAR FORMAT WITH PnL FORMAT WORKSHEET</t>
  </si>
  <si>
    <t>THIS REPORT WILL HAVE SINGLE COLUMN FOR DEBIT and CREDIT</t>
  </si>
  <si>
    <t>THIS IS A FREE DESIGN WORKSHEET</t>
  </si>
  <si>
    <t>PPE - Buildings and Lands</t>
  </si>
  <si>
    <t xml:space="preserve">Need help? Please see this page for information: </t>
  </si>
  <si>
    <t>https://exceltemplate.net/support/</t>
  </si>
  <si>
    <t>EXCELTEMPLATE COMPANY INC</t>
  </si>
  <si>
    <t>EXCELTEMPLATE COMPANY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</si>
</sst>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Verdana"/>
      <family val="2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sz val="10"/>
      <color theme="0"/>
      <name val="Verdana"/>
      <family val="2"/>
    </font>
    <font>
      <b/>
      <sz val="12"/>
      <color theme="1"/>
      <name val="Verdana"/>
      <family val="2"/>
    </font>
    <font>
      <b/>
      <sz val="12"/>
      <color rgb="FF0070C0"/>
      <name val="Verdana"/>
      <family val="2"/>
    </font>
    <font>
      <sz val="12"/>
      <color rgb="FF0070C0"/>
      <name val="Verdana"/>
      <family val="2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sz val="11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9" fillId="0" borderId="0"/>
    <xf numFmtId="0" fontId="32" fillId="0" borderId="0" applyNumberFormat="0" applyFill="0" applyBorder="0" applyAlignment="0" applyProtection="0"/>
  </cellStyleXfs>
  <cellXfs count="115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2" borderId="0" xfId="0" applyFill="1"/>
    <xf numFmtId="43" fontId="0" fillId="2" borderId="0" xfId="1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0" fillId="2" borderId="0" xfId="0" applyFill="1" applyAlignment="1"/>
    <xf numFmtId="0" fontId="10" fillId="5" borderId="0" xfId="0" applyFont="1" applyFill="1" applyAlignment="1">
      <alignment horizontal="center"/>
    </xf>
    <xf numFmtId="43" fontId="2" fillId="5" borderId="0" xfId="1" applyFont="1" applyFill="1"/>
    <xf numFmtId="0" fontId="11" fillId="6" borderId="3" xfId="0" applyFont="1" applyFill="1" applyBorder="1" applyAlignment="1"/>
    <xf numFmtId="0" fontId="11" fillId="6" borderId="4" xfId="0" applyFont="1" applyFill="1" applyBorder="1" applyAlignment="1"/>
    <xf numFmtId="0" fontId="11" fillId="6" borderId="5" xfId="0" applyFont="1" applyFill="1" applyBorder="1" applyAlignment="1"/>
    <xf numFmtId="0" fontId="0" fillId="0" borderId="2" xfId="0" applyFill="1" applyBorder="1" applyAlignment="1">
      <alignment horizontal="center"/>
    </xf>
    <xf numFmtId="0" fontId="0" fillId="7" borderId="2" xfId="0" applyFill="1" applyBorder="1"/>
    <xf numFmtId="43" fontId="0" fillId="7" borderId="2" xfId="1" applyFont="1" applyFill="1" applyBorder="1"/>
    <xf numFmtId="0" fontId="0" fillId="7" borderId="3" xfId="0" applyFill="1" applyBorder="1" applyAlignment="1">
      <alignment horizontal="center"/>
    </xf>
    <xf numFmtId="0" fontId="3" fillId="7" borderId="5" xfId="0" applyFont="1" applyFill="1" applyBorder="1"/>
    <xf numFmtId="43" fontId="12" fillId="7" borderId="2" xfId="1" applyFont="1" applyFill="1" applyBorder="1"/>
    <xf numFmtId="43" fontId="13" fillId="7" borderId="2" xfId="1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43" fontId="0" fillId="3" borderId="2" xfId="1" applyFont="1" applyFill="1" applyBorder="1"/>
    <xf numFmtId="43" fontId="3" fillId="3" borderId="2" xfId="1" applyFont="1" applyFill="1" applyBorder="1"/>
    <xf numFmtId="43" fontId="0" fillId="7" borderId="6" xfId="1" applyFont="1" applyFill="1" applyBorder="1"/>
    <xf numFmtId="43" fontId="0" fillId="7" borderId="7" xfId="1" applyFont="1" applyFill="1" applyBorder="1"/>
    <xf numFmtId="0" fontId="3" fillId="7" borderId="3" xfId="0" applyFont="1" applyFill="1" applyBorder="1"/>
    <xf numFmtId="43" fontId="13" fillId="7" borderId="8" xfId="1" applyFont="1" applyFill="1" applyBorder="1"/>
    <xf numFmtId="43" fontId="3" fillId="7" borderId="2" xfId="1" applyFont="1" applyFill="1" applyBorder="1"/>
    <xf numFmtId="0" fontId="0" fillId="3" borderId="3" xfId="0" applyFill="1" applyBorder="1"/>
    <xf numFmtId="43" fontId="0" fillId="0" borderId="0" xfId="1" applyFont="1"/>
    <xf numFmtId="0" fontId="14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/>
    <xf numFmtId="0" fontId="15" fillId="0" borderId="0" xfId="0" applyFont="1" applyFill="1"/>
    <xf numFmtId="40" fontId="15" fillId="0" borderId="0" xfId="1" applyNumberFormat="1" applyFont="1" applyFill="1"/>
    <xf numFmtId="0" fontId="15" fillId="0" borderId="0" xfId="0" applyFont="1"/>
    <xf numFmtId="0" fontId="18" fillId="0" borderId="0" xfId="0" applyFont="1" applyFill="1" applyBorder="1" applyAlignment="1"/>
    <xf numFmtId="40" fontId="18" fillId="0" borderId="0" xfId="1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0" fillId="0" borderId="0" xfId="0" applyFont="1" applyFill="1"/>
    <xf numFmtId="40" fontId="1" fillId="0" borderId="0" xfId="1" applyNumberFormat="1" applyFont="1" applyFill="1"/>
    <xf numFmtId="0" fontId="15" fillId="0" borderId="1" xfId="0" applyFont="1" applyBorder="1"/>
    <xf numFmtId="0" fontId="20" fillId="0" borderId="0" xfId="0" applyFont="1" applyFill="1" applyBorder="1" applyAlignment="1"/>
    <xf numFmtId="40" fontId="20" fillId="0" borderId="0" xfId="1" applyNumberFormat="1" applyFont="1" applyFill="1" applyBorder="1" applyAlignment="1"/>
    <xf numFmtId="0" fontId="21" fillId="0" borderId="0" xfId="0" applyFont="1" applyFill="1" applyBorder="1" applyAlignment="1"/>
    <xf numFmtId="40" fontId="22" fillId="0" borderId="0" xfId="1" applyNumberFormat="1" applyFont="1" applyFill="1" applyBorder="1" applyAlignment="1"/>
    <xf numFmtId="40" fontId="21" fillId="0" borderId="0" xfId="1" applyNumberFormat="1" applyFont="1" applyFill="1" applyBorder="1" applyAlignment="1"/>
    <xf numFmtId="0" fontId="18" fillId="2" borderId="0" xfId="0" applyFont="1" applyFill="1" applyBorder="1" applyAlignment="1"/>
    <xf numFmtId="40" fontId="18" fillId="2" borderId="0" xfId="1" applyNumberFormat="1" applyFont="1" applyFill="1" applyBorder="1" applyAlignment="1"/>
    <xf numFmtId="0" fontId="19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7" fillId="2" borderId="0" xfId="0" applyFont="1" applyFill="1"/>
    <xf numFmtId="0" fontId="0" fillId="2" borderId="2" xfId="0" applyFill="1" applyBorder="1"/>
    <xf numFmtId="0" fontId="5" fillId="2" borderId="2" xfId="0" applyFont="1" applyFill="1" applyBorder="1"/>
    <xf numFmtId="43" fontId="0" fillId="0" borderId="2" xfId="1" applyFont="1" applyFill="1" applyBorder="1"/>
    <xf numFmtId="43" fontId="23" fillId="0" borderId="2" xfId="1" applyFont="1" applyFill="1" applyBorder="1"/>
    <xf numFmtId="0" fontId="24" fillId="2" borderId="0" xfId="0" applyFont="1" applyFill="1"/>
    <xf numFmtId="0" fontId="25" fillId="2" borderId="0" xfId="0" applyFont="1" applyFill="1"/>
    <xf numFmtId="0" fontId="9" fillId="2" borderId="9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28" fillId="2" borderId="0" xfId="0" applyFont="1" applyFill="1"/>
    <xf numFmtId="0" fontId="24" fillId="2" borderId="0" xfId="0" applyFont="1" applyFill="1" applyProtection="1">
      <protection locked="0" hidden="1"/>
    </xf>
    <xf numFmtId="0" fontId="26" fillId="2" borderId="0" xfId="0" applyFont="1" applyFill="1" applyAlignment="1" applyProtection="1">
      <alignment horizontal="center"/>
      <protection locked="0" hidden="1"/>
    </xf>
    <xf numFmtId="0" fontId="0" fillId="2" borderId="0" xfId="0" applyFill="1" applyProtection="1">
      <protection locked="0" hidden="1"/>
    </xf>
    <xf numFmtId="43" fontId="0" fillId="2" borderId="0" xfId="1" applyFont="1" applyFill="1" applyProtection="1">
      <protection locked="0" hidden="1"/>
    </xf>
    <xf numFmtId="0" fontId="15" fillId="2" borderId="0" xfId="0" applyFont="1" applyFill="1" applyProtection="1">
      <protection locked="0" hidden="1"/>
    </xf>
    <xf numFmtId="0" fontId="28" fillId="2" borderId="0" xfId="0" applyFont="1" applyFill="1" applyProtection="1">
      <protection locked="0" hidden="1"/>
    </xf>
    <xf numFmtId="0" fontId="15" fillId="2" borderId="1" xfId="0" applyFont="1" applyFill="1" applyBorder="1" applyProtection="1">
      <protection locked="0" hidden="1"/>
    </xf>
    <xf numFmtId="0" fontId="15" fillId="0" borderId="1" xfId="0" applyFont="1" applyBorder="1" applyProtection="1">
      <protection locked="0" hidden="1"/>
    </xf>
    <xf numFmtId="0" fontId="15" fillId="0" borderId="0" xfId="0" applyFont="1" applyProtection="1">
      <protection locked="0" hidden="1"/>
    </xf>
    <xf numFmtId="0" fontId="25" fillId="2" borderId="0" xfId="0" applyFont="1" applyFill="1" applyProtection="1">
      <protection locked="0" hidden="1"/>
    </xf>
    <xf numFmtId="0" fontId="15" fillId="0" borderId="0" xfId="0" applyFont="1" applyFill="1" applyProtection="1">
      <protection locked="0" hidden="1"/>
    </xf>
    <xf numFmtId="40" fontId="15" fillId="0" borderId="0" xfId="1" applyNumberFormat="1" applyFont="1" applyFill="1" applyProtection="1">
      <protection locked="0" hidden="1"/>
    </xf>
    <xf numFmtId="0" fontId="26" fillId="2" borderId="0" xfId="0" applyFont="1" applyFill="1" applyProtection="1">
      <protection locked="0" hidden="1"/>
    </xf>
    <xf numFmtId="0" fontId="18" fillId="0" borderId="0" xfId="0" applyFont="1" applyFill="1" applyBorder="1" applyAlignment="1" applyProtection="1">
      <protection locked="0" hidden="1"/>
    </xf>
    <xf numFmtId="40" fontId="18" fillId="0" borderId="0" xfId="1" applyNumberFormat="1" applyFont="1" applyFill="1" applyBorder="1" applyAlignment="1" applyProtection="1">
      <protection locked="0" hidden="1"/>
    </xf>
    <xf numFmtId="0" fontId="27" fillId="2" borderId="0" xfId="0" applyFont="1" applyFill="1" applyProtection="1">
      <protection locked="0" hidden="1"/>
    </xf>
    <xf numFmtId="40" fontId="15" fillId="2" borderId="0" xfId="1" applyNumberFormat="1" applyFont="1" applyFill="1" applyProtection="1">
      <protection locked="0" hidden="1"/>
    </xf>
    <xf numFmtId="0" fontId="24" fillId="2" borderId="0" xfId="0" applyFont="1" applyFill="1" applyAlignment="1" applyProtection="1">
      <alignment horizontal="center"/>
      <protection locked="0" hidden="1"/>
    </xf>
    <xf numFmtId="0" fontId="0" fillId="0" borderId="0" xfId="0" applyFont="1" applyFill="1" applyProtection="1">
      <protection locked="0" hidden="1"/>
    </xf>
    <xf numFmtId="40" fontId="1" fillId="0" borderId="0" xfId="1" applyNumberFormat="1" applyFont="1" applyFill="1" applyProtection="1">
      <protection locked="0" hidden="1"/>
    </xf>
    <xf numFmtId="0" fontId="0" fillId="0" borderId="0" xfId="0" applyProtection="1">
      <protection locked="0" hidden="1"/>
    </xf>
    <xf numFmtId="0" fontId="15" fillId="0" borderId="0" xfId="0" applyFont="1" applyAlignment="1" applyProtection="1">
      <alignment vertical="center"/>
      <protection locked="0" hidden="1"/>
    </xf>
    <xf numFmtId="0" fontId="27" fillId="2" borderId="0" xfId="0" applyFont="1" applyFill="1" applyAlignment="1" applyProtection="1">
      <alignment horizontal="center"/>
      <protection locked="0" hidden="1"/>
    </xf>
    <xf numFmtId="0" fontId="30" fillId="0" borderId="0" xfId="2" applyFont="1"/>
    <xf numFmtId="0" fontId="31" fillId="0" borderId="0" xfId="2" applyFont="1"/>
    <xf numFmtId="0" fontId="33" fillId="0" borderId="0" xfId="3" applyFont="1"/>
    <xf numFmtId="0" fontId="30" fillId="0" borderId="0" xfId="2" applyFont="1" applyAlignment="1"/>
    <xf numFmtId="0" fontId="34" fillId="0" borderId="0" xfId="3" applyFont="1" applyAlignment="1"/>
    <xf numFmtId="0" fontId="29" fillId="0" borderId="0" xfId="2"/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16" fillId="0" borderId="0" xfId="0" applyFont="1" applyFill="1" applyAlignment="1" applyProtection="1">
      <alignment horizontal="center"/>
      <protection locked="0" hidden="1"/>
    </xf>
    <xf numFmtId="0" fontId="17" fillId="0" borderId="0" xfId="0" applyFont="1" applyFill="1" applyAlignment="1" applyProtection="1">
      <alignment horizontal="center"/>
      <protection locked="0" hidden="1"/>
    </xf>
    <xf numFmtId="0" fontId="18" fillId="0" borderId="0" xfId="0" applyFont="1" applyFill="1" applyAlignment="1" applyProtection="1">
      <alignment horizontal="center"/>
      <protection locked="0" hidden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30" fillId="0" borderId="0" xfId="2" applyFont="1" applyAlignment="1">
      <alignment horizontal="left"/>
    </xf>
    <xf numFmtId="0" fontId="34" fillId="0" borderId="0" xfId="3" applyFont="1" applyAlignment="1">
      <alignment horizontal="left"/>
    </xf>
  </cellXfs>
  <cellStyles count="4">
    <cellStyle name="Comma" xfId="1" builtinId="3"/>
    <cellStyle name="Hyperlink 2" xfId="3"/>
    <cellStyle name="Normal" xfId="0" builtinId="0"/>
    <cellStyle name="Normal 2" xfId="2"/>
  </cellStyles>
  <dxfs count="10"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3</xdr:row>
      <xdr:rowOff>0</xdr:rowOff>
    </xdr:from>
    <xdr:to>
      <xdr:col>4</xdr:col>
      <xdr:colOff>2482850</xdr:colOff>
      <xdr:row>11</xdr:row>
      <xdr:rowOff>63500</xdr:rowOff>
    </xdr:to>
    <xdr:sp macro="" textlink="">
      <xdr:nvSpPr>
        <xdr:cNvPr id="2" name="TextBox 1"/>
        <xdr:cNvSpPr txBox="1"/>
      </xdr:nvSpPr>
      <xdr:spPr>
        <a:xfrm>
          <a:off x="4464050" y="539750"/>
          <a:ext cx="27114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FC958"/>
  <sheetViews>
    <sheetView showGridLines="0" tabSelected="1" workbookViewId="0">
      <selection activeCell="B104" sqref="B104"/>
    </sheetView>
  </sheetViews>
  <sheetFormatPr defaultColWidth="0" defaultRowHeight="0" customHeight="1" zeroHeight="1" x14ac:dyDescent="0.25"/>
  <cols>
    <col min="1" max="1" width="5.7109375" style="1" customWidth="1"/>
    <col min="2" max="2" width="10.28515625" style="3" customWidth="1"/>
    <col min="3" max="3" width="45.7109375" style="3" customWidth="1"/>
    <col min="4" max="4" width="5.28515625" style="3" customWidth="1"/>
    <col min="5" max="5" width="37.28515625" style="1" customWidth="1"/>
    <col min="6" max="7" width="8.85546875" style="1" hidden="1" customWidth="1"/>
    <col min="8" max="33" width="0" style="1" hidden="1" customWidth="1"/>
    <col min="34" max="35" width="0" style="3" hidden="1" customWidth="1"/>
    <col min="36" max="16383" width="8.85546875" style="3" hidden="1"/>
    <col min="16384" max="16384" width="1" style="3" hidden="1" customWidth="1"/>
  </cols>
  <sheetData>
    <row r="1" spans="1:33" s="1" customFormat="1" ht="14.45" customHeight="1" x14ac:dyDescent="0.25"/>
    <row r="2" spans="1:33" ht="18.399999999999999" customHeight="1" thickBot="1" x14ac:dyDescent="0.3">
      <c r="B2" s="72" t="s">
        <v>140</v>
      </c>
      <c r="C2" s="73"/>
      <c r="D2" s="74"/>
      <c r="F2" s="2"/>
      <c r="G2" s="2"/>
    </row>
    <row r="3" spans="1:33" s="1" customFormat="1" ht="10.35" customHeight="1" x14ac:dyDescent="0.25">
      <c r="D3" s="74"/>
    </row>
    <row r="4" spans="1:33" s="7" customFormat="1" ht="14.45" customHeight="1" x14ac:dyDescent="0.25">
      <c r="A4" s="1"/>
      <c r="B4" s="4" t="s">
        <v>0</v>
      </c>
      <c r="C4" s="5" t="s">
        <v>1</v>
      </c>
      <c r="D4" s="74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4.45" customHeight="1" x14ac:dyDescent="0.25">
      <c r="B5" s="8">
        <v>1000</v>
      </c>
      <c r="C5" s="9" t="s">
        <v>2</v>
      </c>
      <c r="D5" s="74"/>
    </row>
    <row r="6" spans="1:33" ht="14.45" customHeight="1" x14ac:dyDescent="0.25">
      <c r="B6" s="10">
        <v>1100</v>
      </c>
      <c r="C6" s="11" t="s">
        <v>3</v>
      </c>
      <c r="D6" s="74"/>
    </row>
    <row r="7" spans="1:33" ht="14.45" customHeight="1" x14ac:dyDescent="0.25">
      <c r="A7" s="62"/>
      <c r="B7" s="10">
        <v>1110</v>
      </c>
      <c r="C7" s="11" t="s">
        <v>4</v>
      </c>
      <c r="D7" s="74"/>
    </row>
    <row r="8" spans="1:33" ht="14.45" customHeight="1" x14ac:dyDescent="0.25">
      <c r="B8" s="10">
        <v>1120</v>
      </c>
      <c r="C8" s="11" t="s">
        <v>5</v>
      </c>
      <c r="D8" s="74"/>
    </row>
    <row r="9" spans="1:33" ht="14.45" customHeight="1" x14ac:dyDescent="0.25">
      <c r="A9" s="63"/>
      <c r="B9" s="10">
        <v>1130</v>
      </c>
      <c r="C9" s="11" t="s">
        <v>6</v>
      </c>
      <c r="D9" s="74"/>
    </row>
    <row r="10" spans="1:33" ht="14.45" customHeight="1" x14ac:dyDescent="0.25">
      <c r="A10" s="63"/>
      <c r="B10" s="10"/>
      <c r="C10" s="11"/>
      <c r="D10" s="74"/>
    </row>
    <row r="11" spans="1:33" ht="14.45" customHeight="1" x14ac:dyDescent="0.25">
      <c r="A11" s="63"/>
      <c r="B11" s="8">
        <v>1200</v>
      </c>
      <c r="C11" s="9" t="s">
        <v>7</v>
      </c>
      <c r="D11" s="74"/>
    </row>
    <row r="12" spans="1:33" ht="14.45" customHeight="1" x14ac:dyDescent="0.25">
      <c r="A12" s="63"/>
      <c r="B12" s="10">
        <v>1250</v>
      </c>
      <c r="C12" s="11" t="s">
        <v>8</v>
      </c>
      <c r="D12" s="74"/>
    </row>
    <row r="13" spans="1:33" ht="14.45" customHeight="1" x14ac:dyDescent="0.25">
      <c r="A13" s="63"/>
      <c r="B13" s="10"/>
      <c r="C13" s="11"/>
      <c r="D13" s="74"/>
    </row>
    <row r="14" spans="1:33" ht="14.45" customHeight="1" x14ac:dyDescent="0.25">
      <c r="A14" s="63"/>
      <c r="B14" s="8">
        <v>1300</v>
      </c>
      <c r="C14" s="9" t="s">
        <v>9</v>
      </c>
      <c r="D14" s="74"/>
    </row>
    <row r="15" spans="1:33" ht="14.45" customHeight="1" x14ac:dyDescent="0.25">
      <c r="A15" s="63"/>
      <c r="B15" s="10">
        <v>1310</v>
      </c>
      <c r="C15" s="11" t="s">
        <v>10</v>
      </c>
      <c r="D15" s="74"/>
    </row>
    <row r="16" spans="1:33" ht="14.45" customHeight="1" x14ac:dyDescent="0.25">
      <c r="A16" s="63"/>
      <c r="B16" s="10">
        <v>1360</v>
      </c>
      <c r="C16" s="11" t="s">
        <v>11</v>
      </c>
      <c r="D16" s="74"/>
    </row>
    <row r="17" spans="1:4" ht="14.45" customHeight="1" x14ac:dyDescent="0.25">
      <c r="A17" s="63"/>
      <c r="B17" s="10"/>
      <c r="C17" s="11"/>
      <c r="D17" s="74"/>
    </row>
    <row r="18" spans="1:4" ht="14.45" customHeight="1" x14ac:dyDescent="0.25">
      <c r="A18" s="63"/>
      <c r="B18" s="8">
        <v>1400</v>
      </c>
      <c r="C18" s="9" t="s">
        <v>12</v>
      </c>
      <c r="D18" s="74"/>
    </row>
    <row r="19" spans="1:4" ht="14.45" customHeight="1" x14ac:dyDescent="0.25">
      <c r="A19" s="63"/>
      <c r="B19" s="10">
        <v>1410</v>
      </c>
      <c r="C19" s="11" t="s">
        <v>13</v>
      </c>
      <c r="D19" s="74"/>
    </row>
    <row r="20" spans="1:4" ht="14.45" customHeight="1" x14ac:dyDescent="0.25">
      <c r="A20" s="63"/>
      <c r="B20" s="10">
        <v>1420</v>
      </c>
      <c r="C20" s="11" t="s">
        <v>14</v>
      </c>
      <c r="D20" s="74"/>
    </row>
    <row r="21" spans="1:4" ht="14.45" customHeight="1" x14ac:dyDescent="0.25">
      <c r="A21" s="63"/>
      <c r="B21" s="10"/>
      <c r="C21" s="11"/>
      <c r="D21" s="74"/>
    </row>
    <row r="22" spans="1:4" ht="14.45" customHeight="1" x14ac:dyDescent="0.25">
      <c r="A22" s="63"/>
      <c r="B22" s="8">
        <v>1500</v>
      </c>
      <c r="C22" s="9" t="s">
        <v>15</v>
      </c>
      <c r="D22" s="74"/>
    </row>
    <row r="23" spans="1:4" ht="14.45" customHeight="1" x14ac:dyDescent="0.25">
      <c r="A23" s="63"/>
      <c r="B23" s="10">
        <v>1510</v>
      </c>
      <c r="C23" s="11" t="s">
        <v>16</v>
      </c>
      <c r="D23" s="74"/>
    </row>
    <row r="24" spans="1:4" ht="14.45" customHeight="1" x14ac:dyDescent="0.25">
      <c r="A24" s="63"/>
      <c r="B24" s="10">
        <v>1520</v>
      </c>
      <c r="C24" s="11" t="s">
        <v>17</v>
      </c>
      <c r="D24" s="74"/>
    </row>
    <row r="25" spans="1:4" ht="14.45" customHeight="1" x14ac:dyDescent="0.25">
      <c r="A25" s="63"/>
      <c r="B25" s="10">
        <v>1530</v>
      </c>
      <c r="C25" s="11" t="s">
        <v>18</v>
      </c>
      <c r="D25" s="74"/>
    </row>
    <row r="26" spans="1:4" ht="14.45" customHeight="1" x14ac:dyDescent="0.25">
      <c r="A26" s="63"/>
      <c r="B26" s="10">
        <v>1540</v>
      </c>
      <c r="C26" s="11" t="s">
        <v>19</v>
      </c>
      <c r="D26" s="74"/>
    </row>
    <row r="27" spans="1:4" ht="14.45" customHeight="1" x14ac:dyDescent="0.25">
      <c r="A27" s="63"/>
      <c r="B27" s="10">
        <v>1550</v>
      </c>
      <c r="C27" s="11" t="s">
        <v>20</v>
      </c>
      <c r="D27" s="74"/>
    </row>
    <row r="28" spans="1:4" ht="14.45" customHeight="1" x14ac:dyDescent="0.25">
      <c r="A28" s="63"/>
      <c r="B28" s="10">
        <v>1560</v>
      </c>
      <c r="C28" s="11" t="s">
        <v>144</v>
      </c>
      <c r="D28" s="74"/>
    </row>
    <row r="29" spans="1:4" ht="14.45" customHeight="1" x14ac:dyDescent="0.25">
      <c r="A29" s="63"/>
      <c r="B29" s="8"/>
      <c r="C29" s="9"/>
      <c r="D29" s="74"/>
    </row>
    <row r="30" spans="1:4" ht="14.45" customHeight="1" x14ac:dyDescent="0.25">
      <c r="A30" s="63"/>
      <c r="B30" s="8">
        <v>1600</v>
      </c>
      <c r="C30" s="9" t="s">
        <v>21</v>
      </c>
      <c r="D30" s="74"/>
    </row>
    <row r="31" spans="1:4" ht="14.45" customHeight="1" x14ac:dyDescent="0.25">
      <c r="A31" s="63"/>
      <c r="B31" s="10">
        <v>1610</v>
      </c>
      <c r="C31" s="11" t="s">
        <v>22</v>
      </c>
      <c r="D31" s="74"/>
    </row>
    <row r="32" spans="1:4" ht="14.45" customHeight="1" x14ac:dyDescent="0.25">
      <c r="A32" s="63"/>
      <c r="B32" s="10">
        <v>1620</v>
      </c>
      <c r="C32" s="11" t="s">
        <v>23</v>
      </c>
      <c r="D32" s="74"/>
    </row>
    <row r="33" spans="1:4" ht="14.45" customHeight="1" x14ac:dyDescent="0.25">
      <c r="A33" s="63"/>
      <c r="B33" s="10">
        <v>1630</v>
      </c>
      <c r="C33" s="11" t="s">
        <v>24</v>
      </c>
      <c r="D33" s="74"/>
    </row>
    <row r="34" spans="1:4" ht="14.45" customHeight="1" x14ac:dyDescent="0.25">
      <c r="A34" s="63"/>
      <c r="B34" s="10">
        <v>1640</v>
      </c>
      <c r="C34" s="11" t="s">
        <v>25</v>
      </c>
      <c r="D34" s="74"/>
    </row>
    <row r="35" spans="1:4" ht="14.45" customHeight="1" x14ac:dyDescent="0.25">
      <c r="A35" s="63"/>
      <c r="B35" s="10"/>
      <c r="C35" s="11"/>
      <c r="D35" s="74"/>
    </row>
    <row r="36" spans="1:4" ht="14.45" customHeight="1" x14ac:dyDescent="0.25">
      <c r="A36" s="63"/>
      <c r="B36" s="8">
        <v>2000</v>
      </c>
      <c r="C36" s="9" t="s">
        <v>26</v>
      </c>
      <c r="D36" s="74"/>
    </row>
    <row r="37" spans="1:4" ht="14.45" customHeight="1" x14ac:dyDescent="0.25">
      <c r="A37" s="63"/>
      <c r="B37" s="10"/>
      <c r="C37" s="11"/>
      <c r="D37" s="74"/>
    </row>
    <row r="38" spans="1:4" ht="14.45" customHeight="1" x14ac:dyDescent="0.25">
      <c r="A38" s="63"/>
      <c r="B38" s="8">
        <v>2100</v>
      </c>
      <c r="C38" s="9" t="s">
        <v>27</v>
      </c>
      <c r="D38" s="74"/>
    </row>
    <row r="39" spans="1:4" ht="14.45" customHeight="1" x14ac:dyDescent="0.25">
      <c r="A39" s="63"/>
      <c r="B39" s="10">
        <v>2110</v>
      </c>
      <c r="C39" s="11" t="s">
        <v>28</v>
      </c>
      <c r="D39" s="74"/>
    </row>
    <row r="40" spans="1:4" ht="14.45" customHeight="1" x14ac:dyDescent="0.25">
      <c r="A40" s="63"/>
      <c r="B40" s="10">
        <v>2120</v>
      </c>
      <c r="C40" s="11" t="s">
        <v>29</v>
      </c>
      <c r="D40" s="74"/>
    </row>
    <row r="41" spans="1:4" ht="14.45" customHeight="1" x14ac:dyDescent="0.25">
      <c r="A41" s="63"/>
      <c r="B41" s="10">
        <v>2130</v>
      </c>
      <c r="C41" s="11" t="s">
        <v>30</v>
      </c>
      <c r="D41" s="74"/>
    </row>
    <row r="42" spans="1:4" ht="14.45" customHeight="1" x14ac:dyDescent="0.25">
      <c r="A42" s="63"/>
      <c r="B42" s="10">
        <v>2140</v>
      </c>
      <c r="C42" s="11" t="s">
        <v>31</v>
      </c>
      <c r="D42" s="74"/>
    </row>
    <row r="43" spans="1:4" ht="14.45" customHeight="1" x14ac:dyDescent="0.25">
      <c r="A43" s="63"/>
      <c r="B43" s="10"/>
      <c r="C43" s="11"/>
      <c r="D43" s="74"/>
    </row>
    <row r="44" spans="1:4" ht="14.45" customHeight="1" x14ac:dyDescent="0.25">
      <c r="A44" s="63"/>
      <c r="B44" s="8">
        <v>2700</v>
      </c>
      <c r="C44" s="9" t="s">
        <v>32</v>
      </c>
      <c r="D44" s="74"/>
    </row>
    <row r="45" spans="1:4" ht="14.45" customHeight="1" x14ac:dyDescent="0.25">
      <c r="A45" s="63"/>
      <c r="B45" s="10">
        <v>2710</v>
      </c>
      <c r="C45" s="11" t="s">
        <v>33</v>
      </c>
      <c r="D45" s="74"/>
    </row>
    <row r="46" spans="1:4" ht="14.45" customHeight="1" x14ac:dyDescent="0.25">
      <c r="A46" s="63"/>
      <c r="B46" s="10">
        <v>2720</v>
      </c>
      <c r="C46" s="11" t="s">
        <v>34</v>
      </c>
      <c r="D46" s="74"/>
    </row>
    <row r="47" spans="1:4" ht="14.45" customHeight="1" x14ac:dyDescent="0.25">
      <c r="A47" s="63"/>
      <c r="B47" s="10"/>
      <c r="C47" s="11"/>
      <c r="D47" s="74"/>
    </row>
    <row r="48" spans="1:4" ht="14.45" customHeight="1" x14ac:dyDescent="0.25">
      <c r="A48" s="63"/>
      <c r="B48" s="8">
        <v>3000</v>
      </c>
      <c r="C48" s="9" t="s">
        <v>35</v>
      </c>
      <c r="D48" s="74"/>
    </row>
    <row r="49" spans="1:4" ht="14.45" customHeight="1" x14ac:dyDescent="0.25">
      <c r="A49" s="63"/>
      <c r="B49" s="10">
        <v>3100</v>
      </c>
      <c r="C49" s="11" t="s">
        <v>36</v>
      </c>
      <c r="D49" s="74"/>
    </row>
    <row r="50" spans="1:4" ht="14.45" customHeight="1" x14ac:dyDescent="0.25">
      <c r="A50" s="63"/>
      <c r="B50" s="10">
        <v>3200</v>
      </c>
      <c r="C50" s="11" t="s">
        <v>37</v>
      </c>
      <c r="D50" s="74"/>
    </row>
    <row r="51" spans="1:4" ht="14.45" customHeight="1" x14ac:dyDescent="0.25">
      <c r="A51" s="63"/>
      <c r="B51" s="10">
        <v>3300</v>
      </c>
      <c r="C51" s="11" t="s">
        <v>38</v>
      </c>
      <c r="D51" s="74"/>
    </row>
    <row r="52" spans="1:4" ht="14.45" customHeight="1" x14ac:dyDescent="0.25">
      <c r="A52" s="63"/>
      <c r="B52" s="10">
        <v>3400</v>
      </c>
      <c r="C52" s="11" t="s">
        <v>39</v>
      </c>
      <c r="D52" s="74"/>
    </row>
    <row r="53" spans="1:4" ht="14.45" customHeight="1" x14ac:dyDescent="0.25">
      <c r="A53" s="63"/>
      <c r="B53" s="10"/>
      <c r="C53" s="11"/>
      <c r="D53" s="74"/>
    </row>
    <row r="54" spans="1:4" ht="14.45" customHeight="1" x14ac:dyDescent="0.25">
      <c r="A54" s="63"/>
      <c r="B54" s="8">
        <v>4000</v>
      </c>
      <c r="C54" s="9" t="s">
        <v>40</v>
      </c>
      <c r="D54" s="74"/>
    </row>
    <row r="55" spans="1:4" ht="14.45" customHeight="1" x14ac:dyDescent="0.25">
      <c r="A55" s="63"/>
      <c r="B55" s="12">
        <v>4100</v>
      </c>
      <c r="C55" s="13" t="s">
        <v>41</v>
      </c>
      <c r="D55" s="74"/>
    </row>
    <row r="56" spans="1:4" ht="14.45" customHeight="1" x14ac:dyDescent="0.25">
      <c r="A56" s="63"/>
      <c r="B56" s="12">
        <v>4101</v>
      </c>
      <c r="C56" s="13" t="s">
        <v>42</v>
      </c>
      <c r="D56" s="74"/>
    </row>
    <row r="57" spans="1:4" ht="14.45" customHeight="1" x14ac:dyDescent="0.25">
      <c r="A57" s="63"/>
      <c r="B57" s="12">
        <v>4102</v>
      </c>
      <c r="C57" s="13" t="s">
        <v>43</v>
      </c>
      <c r="D57" s="74"/>
    </row>
    <row r="58" spans="1:4" ht="14.45" customHeight="1" x14ac:dyDescent="0.25">
      <c r="A58" s="63"/>
      <c r="B58" s="12">
        <v>4103</v>
      </c>
      <c r="C58" s="13" t="s">
        <v>44</v>
      </c>
      <c r="D58" s="74"/>
    </row>
    <row r="59" spans="1:4" ht="14.45" customHeight="1" x14ac:dyDescent="0.25">
      <c r="A59" s="63"/>
      <c r="B59" s="12">
        <v>4200</v>
      </c>
      <c r="C59" s="13" t="s">
        <v>45</v>
      </c>
      <c r="D59" s="74"/>
    </row>
    <row r="60" spans="1:4" ht="14.45" customHeight="1" x14ac:dyDescent="0.25">
      <c r="A60" s="63"/>
      <c r="B60" s="12">
        <v>4201</v>
      </c>
      <c r="C60" s="13" t="s">
        <v>46</v>
      </c>
      <c r="D60" s="74"/>
    </row>
    <row r="61" spans="1:4" ht="14.45" customHeight="1" x14ac:dyDescent="0.25">
      <c r="A61" s="63"/>
      <c r="B61" s="12">
        <v>4202</v>
      </c>
      <c r="C61" s="13" t="s">
        <v>47</v>
      </c>
      <c r="D61" s="74"/>
    </row>
    <row r="62" spans="1:4" ht="14.45" customHeight="1" x14ac:dyDescent="0.25">
      <c r="A62" s="63"/>
      <c r="B62" s="12">
        <v>4203</v>
      </c>
      <c r="C62" s="13" t="s">
        <v>48</v>
      </c>
      <c r="D62" s="74"/>
    </row>
    <row r="63" spans="1:4" ht="14.45" customHeight="1" x14ac:dyDescent="0.25">
      <c r="A63" s="63"/>
      <c r="B63" s="12">
        <v>4300</v>
      </c>
      <c r="C63" s="13" t="s">
        <v>49</v>
      </c>
      <c r="D63" s="74"/>
    </row>
    <row r="64" spans="1:4" ht="14.45" customHeight="1" x14ac:dyDescent="0.25">
      <c r="A64" s="63"/>
      <c r="B64" s="12">
        <v>4301</v>
      </c>
      <c r="C64" s="13" t="s">
        <v>50</v>
      </c>
      <c r="D64" s="74"/>
    </row>
    <row r="65" spans="1:4" ht="14.45" customHeight="1" x14ac:dyDescent="0.25">
      <c r="A65" s="63"/>
      <c r="B65" s="12">
        <v>4302</v>
      </c>
      <c r="C65" s="13" t="s">
        <v>51</v>
      </c>
      <c r="D65" s="74"/>
    </row>
    <row r="66" spans="1:4" ht="14.45" customHeight="1" x14ac:dyDescent="0.25">
      <c r="A66" s="63"/>
      <c r="B66" s="12">
        <v>4303</v>
      </c>
      <c r="C66" s="13" t="s">
        <v>52</v>
      </c>
      <c r="D66" s="74"/>
    </row>
    <row r="67" spans="1:4" ht="14.45" customHeight="1" x14ac:dyDescent="0.25">
      <c r="A67" s="63"/>
      <c r="B67" s="10"/>
      <c r="C67" s="11"/>
      <c r="D67" s="74"/>
    </row>
    <row r="68" spans="1:4" ht="14.45" customHeight="1" x14ac:dyDescent="0.25">
      <c r="A68" s="63"/>
      <c r="B68" s="8">
        <v>5000</v>
      </c>
      <c r="C68" s="9" t="s">
        <v>53</v>
      </c>
      <c r="D68" s="74"/>
    </row>
    <row r="69" spans="1:4" ht="14.45" customHeight="1" x14ac:dyDescent="0.25">
      <c r="A69" s="63"/>
      <c r="B69" s="10">
        <v>5100</v>
      </c>
      <c r="C69" s="11" t="s">
        <v>54</v>
      </c>
      <c r="D69" s="74"/>
    </row>
    <row r="70" spans="1:4" ht="14.45" customHeight="1" x14ac:dyDescent="0.25">
      <c r="A70" s="63"/>
      <c r="B70" s="10">
        <v>5101</v>
      </c>
      <c r="C70" s="11" t="s">
        <v>55</v>
      </c>
      <c r="D70" s="74"/>
    </row>
    <row r="71" spans="1:4" ht="14.45" customHeight="1" x14ac:dyDescent="0.25">
      <c r="A71" s="63"/>
      <c r="B71" s="10">
        <v>5102</v>
      </c>
      <c r="C71" s="11" t="s">
        <v>56</v>
      </c>
      <c r="D71" s="74"/>
    </row>
    <row r="72" spans="1:4" ht="14.45" customHeight="1" x14ac:dyDescent="0.25">
      <c r="A72" s="63"/>
      <c r="B72" s="10">
        <v>5103</v>
      </c>
      <c r="C72" s="11" t="s">
        <v>57</v>
      </c>
      <c r="D72" s="74"/>
    </row>
    <row r="73" spans="1:4" ht="14.45" customHeight="1" x14ac:dyDescent="0.25">
      <c r="A73" s="63"/>
      <c r="B73" s="10">
        <v>5200</v>
      </c>
      <c r="C73" s="11" t="s">
        <v>58</v>
      </c>
      <c r="D73" s="74"/>
    </row>
    <row r="74" spans="1:4" ht="14.45" customHeight="1" x14ac:dyDescent="0.25">
      <c r="A74" s="63"/>
      <c r="B74" s="12">
        <v>5201</v>
      </c>
      <c r="C74" s="11" t="s">
        <v>59</v>
      </c>
      <c r="D74" s="74"/>
    </row>
    <row r="75" spans="1:4" ht="14.45" customHeight="1" x14ac:dyDescent="0.25">
      <c r="A75" s="63"/>
      <c r="B75" s="12">
        <v>5202</v>
      </c>
      <c r="C75" s="11" t="s">
        <v>60</v>
      </c>
      <c r="D75" s="74"/>
    </row>
    <row r="76" spans="1:4" ht="14.45" customHeight="1" x14ac:dyDescent="0.25">
      <c r="A76" s="63"/>
      <c r="B76" s="12">
        <v>5203</v>
      </c>
      <c r="C76" s="11" t="s">
        <v>61</v>
      </c>
      <c r="D76" s="74"/>
    </row>
    <row r="77" spans="1:4" ht="14.45" customHeight="1" x14ac:dyDescent="0.25">
      <c r="A77" s="63"/>
      <c r="B77" s="10">
        <v>5300</v>
      </c>
      <c r="C77" s="11" t="s">
        <v>62</v>
      </c>
      <c r="D77" s="74"/>
    </row>
    <row r="78" spans="1:4" ht="14.45" customHeight="1" x14ac:dyDescent="0.25">
      <c r="A78" s="63"/>
      <c r="B78" s="12">
        <v>5301</v>
      </c>
      <c r="C78" s="11" t="s">
        <v>63</v>
      </c>
      <c r="D78" s="74"/>
    </row>
    <row r="79" spans="1:4" ht="14.45" customHeight="1" x14ac:dyDescent="0.25">
      <c r="A79" s="63"/>
      <c r="B79" s="12">
        <v>5302</v>
      </c>
      <c r="C79" s="11" t="s">
        <v>64</v>
      </c>
      <c r="D79" s="74"/>
    </row>
    <row r="80" spans="1:4" ht="14.45" customHeight="1" x14ac:dyDescent="0.25">
      <c r="A80" s="63"/>
      <c r="B80" s="12">
        <v>5303</v>
      </c>
      <c r="C80" s="11" t="s">
        <v>65</v>
      </c>
      <c r="D80" s="74"/>
    </row>
    <row r="81" spans="1:4" ht="14.45" customHeight="1" x14ac:dyDescent="0.25">
      <c r="A81" s="63"/>
      <c r="B81" s="10">
        <v>5400</v>
      </c>
      <c r="C81" s="11" t="s">
        <v>66</v>
      </c>
      <c r="D81" s="74"/>
    </row>
    <row r="82" spans="1:4" ht="14.45" customHeight="1" x14ac:dyDescent="0.25">
      <c r="A82" s="63"/>
      <c r="B82" s="12">
        <v>5401</v>
      </c>
      <c r="C82" s="11" t="s">
        <v>67</v>
      </c>
      <c r="D82" s="74"/>
    </row>
    <row r="83" spans="1:4" ht="14.45" customHeight="1" x14ac:dyDescent="0.25">
      <c r="A83" s="63"/>
      <c r="B83" s="12">
        <v>5402</v>
      </c>
      <c r="C83" s="11" t="s">
        <v>68</v>
      </c>
      <c r="D83" s="74"/>
    </row>
    <row r="84" spans="1:4" ht="14.45" customHeight="1" x14ac:dyDescent="0.25">
      <c r="A84" s="63"/>
      <c r="B84" s="12">
        <v>5403</v>
      </c>
      <c r="C84" s="11" t="s">
        <v>69</v>
      </c>
      <c r="D84" s="74"/>
    </row>
    <row r="85" spans="1:4" ht="14.45" customHeight="1" x14ac:dyDescent="0.25">
      <c r="A85" s="63"/>
      <c r="B85" s="12"/>
      <c r="C85" s="13"/>
      <c r="D85" s="74"/>
    </row>
    <row r="86" spans="1:4" ht="14.45" customHeight="1" x14ac:dyDescent="0.25">
      <c r="A86" s="63"/>
      <c r="B86" s="8">
        <v>6000</v>
      </c>
      <c r="C86" s="9" t="s">
        <v>70</v>
      </c>
      <c r="D86" s="74"/>
    </row>
    <row r="87" spans="1:4" ht="14.45" customHeight="1" x14ac:dyDescent="0.25">
      <c r="A87" s="63"/>
      <c r="B87" s="10">
        <v>6100</v>
      </c>
      <c r="C87" s="11" t="s">
        <v>71</v>
      </c>
      <c r="D87" s="74"/>
    </row>
    <row r="88" spans="1:4" ht="14.45" customHeight="1" x14ac:dyDescent="0.25">
      <c r="A88" s="63"/>
      <c r="B88" s="10">
        <v>6110</v>
      </c>
      <c r="C88" s="11" t="s">
        <v>72</v>
      </c>
      <c r="D88" s="74"/>
    </row>
    <row r="89" spans="1:4" ht="14.45" customHeight="1" x14ac:dyDescent="0.25">
      <c r="A89" s="63"/>
      <c r="B89" s="10">
        <v>6120</v>
      </c>
      <c r="C89" s="11" t="s">
        <v>73</v>
      </c>
      <c r="D89" s="74"/>
    </row>
    <row r="90" spans="1:4" ht="14.45" customHeight="1" x14ac:dyDescent="0.25">
      <c r="A90" s="63"/>
      <c r="B90" s="10">
        <v>6130</v>
      </c>
      <c r="C90" s="11" t="s">
        <v>74</v>
      </c>
      <c r="D90" s="74"/>
    </row>
    <row r="91" spans="1:4" ht="14.45" customHeight="1" x14ac:dyDescent="0.25">
      <c r="A91" s="63"/>
      <c r="B91" s="10">
        <v>6140</v>
      </c>
      <c r="C91" s="11" t="s">
        <v>75</v>
      </c>
      <c r="D91" s="74"/>
    </row>
    <row r="92" spans="1:4" ht="14.45" customHeight="1" x14ac:dyDescent="0.25">
      <c r="A92" s="63"/>
      <c r="B92" s="10">
        <v>6150</v>
      </c>
      <c r="C92" s="11" t="s">
        <v>76</v>
      </c>
      <c r="D92" s="74"/>
    </row>
    <row r="93" spans="1:4" ht="14.45" customHeight="1" x14ac:dyDescent="0.25">
      <c r="A93" s="63"/>
      <c r="B93" s="10">
        <v>6160</v>
      </c>
      <c r="C93" s="11" t="s">
        <v>77</v>
      </c>
      <c r="D93" s="74"/>
    </row>
    <row r="94" spans="1:4" ht="14.45" customHeight="1" x14ac:dyDescent="0.25">
      <c r="A94" s="63"/>
      <c r="B94" s="10">
        <v>6170</v>
      </c>
      <c r="C94" s="11" t="s">
        <v>78</v>
      </c>
      <c r="D94" s="74"/>
    </row>
    <row r="95" spans="1:4" ht="14.45" customHeight="1" x14ac:dyDescent="0.25">
      <c r="A95" s="63"/>
      <c r="B95" s="10">
        <v>6180</v>
      </c>
      <c r="C95" s="11" t="s">
        <v>79</v>
      </c>
      <c r="D95" s="74"/>
    </row>
    <row r="96" spans="1:4" ht="14.45" customHeight="1" x14ac:dyDescent="0.25">
      <c r="A96" s="63"/>
      <c r="B96" s="10">
        <v>6190</v>
      </c>
      <c r="C96" s="11" t="s">
        <v>80</v>
      </c>
      <c r="D96" s="74"/>
    </row>
    <row r="97" spans="1:4" ht="14.45" customHeight="1" x14ac:dyDescent="0.25">
      <c r="A97" s="63"/>
      <c r="B97" s="10"/>
      <c r="C97" s="11"/>
      <c r="D97" s="74"/>
    </row>
    <row r="98" spans="1:4" ht="14.45" customHeight="1" x14ac:dyDescent="0.25">
      <c r="A98" s="63"/>
      <c r="B98" s="8">
        <v>7000</v>
      </c>
      <c r="C98" s="9" t="s">
        <v>81</v>
      </c>
      <c r="D98" s="74"/>
    </row>
    <row r="99" spans="1:4" ht="14.45" customHeight="1" x14ac:dyDescent="0.25">
      <c r="A99" s="63"/>
      <c r="B99" s="10">
        <v>7100</v>
      </c>
      <c r="C99" s="11" t="s">
        <v>82</v>
      </c>
      <c r="D99" s="74"/>
    </row>
    <row r="100" spans="1:4" ht="14.45" customHeight="1" x14ac:dyDescent="0.25">
      <c r="A100" s="63"/>
      <c r="B100" s="10"/>
      <c r="C100" s="11"/>
      <c r="D100" s="74"/>
    </row>
    <row r="101" spans="1:4" ht="14.45" customHeight="1" x14ac:dyDescent="0.25">
      <c r="A101" s="63"/>
      <c r="B101" s="8">
        <v>8000</v>
      </c>
      <c r="C101" s="9" t="s">
        <v>83</v>
      </c>
      <c r="D101" s="74"/>
    </row>
    <row r="102" spans="1:4" ht="14.45" customHeight="1" x14ac:dyDescent="0.25">
      <c r="A102" s="63"/>
      <c r="B102" s="10">
        <v>8100</v>
      </c>
      <c r="C102" s="11" t="s">
        <v>84</v>
      </c>
      <c r="D102" s="74"/>
    </row>
    <row r="103" spans="1:4" ht="14.45" customHeight="1" x14ac:dyDescent="0.25">
      <c r="A103" s="63"/>
      <c r="B103" s="10">
        <v>8200</v>
      </c>
      <c r="C103" s="11" t="s">
        <v>85</v>
      </c>
      <c r="D103" s="74"/>
    </row>
    <row r="104" spans="1:4" s="1" customFormat="1" ht="15" x14ac:dyDescent="0.25">
      <c r="A104" s="63"/>
    </row>
    <row r="105" spans="1:4" s="1" customFormat="1" ht="15" x14ac:dyDescent="0.25">
      <c r="A105" s="63"/>
    </row>
    <row r="106" spans="1:4" ht="14.45" hidden="1" customHeight="1" x14ac:dyDescent="0.25">
      <c r="A106" s="63"/>
      <c r="B106" s="1"/>
      <c r="C106" s="1"/>
      <c r="D106" s="1"/>
    </row>
    <row r="107" spans="1:4" ht="14.45" hidden="1" customHeight="1" x14ac:dyDescent="0.25">
      <c r="A107" s="63"/>
      <c r="B107" s="1"/>
      <c r="C107" s="1"/>
      <c r="D107" s="1"/>
    </row>
    <row r="108" spans="1:4" ht="14.45" hidden="1" customHeight="1" x14ac:dyDescent="0.25">
      <c r="A108" s="63"/>
      <c r="B108" s="1"/>
      <c r="C108" s="1"/>
      <c r="D108" s="1"/>
    </row>
    <row r="109" spans="1:4" ht="14.45" hidden="1" customHeight="1" x14ac:dyDescent="0.25">
      <c r="A109" s="63"/>
      <c r="B109" s="1"/>
      <c r="C109" s="1"/>
      <c r="D109" s="1"/>
    </row>
    <row r="110" spans="1:4" ht="14.45" hidden="1" customHeight="1" x14ac:dyDescent="0.25">
      <c r="A110" s="63"/>
      <c r="B110" s="1"/>
      <c r="C110" s="1"/>
      <c r="D110" s="1"/>
    </row>
    <row r="111" spans="1:4" ht="14.45" hidden="1" customHeight="1" x14ac:dyDescent="0.25">
      <c r="A111" s="63"/>
      <c r="B111" s="1"/>
      <c r="C111" s="1"/>
      <c r="D111" s="1"/>
    </row>
    <row r="112" spans="1:4" ht="14.45" hidden="1" customHeight="1" x14ac:dyDescent="0.25">
      <c r="A112" s="63"/>
      <c r="B112" s="1"/>
      <c r="C112" s="1"/>
      <c r="D112" s="1"/>
    </row>
    <row r="113" spans="1:4" ht="14.45" hidden="1" customHeight="1" x14ac:dyDescent="0.25">
      <c r="A113" s="63"/>
      <c r="B113" s="1"/>
      <c r="C113" s="1"/>
      <c r="D113" s="1"/>
    </row>
    <row r="114" spans="1:4" ht="14.45" hidden="1" customHeight="1" x14ac:dyDescent="0.25">
      <c r="A114" s="63"/>
      <c r="B114" s="1"/>
      <c r="C114" s="1"/>
      <c r="D114" s="1"/>
    </row>
    <row r="115" spans="1:4" ht="14.45" hidden="1" customHeight="1" x14ac:dyDescent="0.25">
      <c r="A115" s="63"/>
      <c r="B115" s="1"/>
      <c r="C115" s="1"/>
      <c r="D115" s="1"/>
    </row>
    <row r="116" spans="1:4" ht="14.45" hidden="1" customHeight="1" x14ac:dyDescent="0.25">
      <c r="A116" s="63"/>
      <c r="B116" s="1"/>
      <c r="C116" s="1"/>
      <c r="D116" s="1"/>
    </row>
    <row r="117" spans="1:4" ht="14.45" hidden="1" customHeight="1" x14ac:dyDescent="0.25">
      <c r="A117" s="63"/>
      <c r="B117" s="1"/>
      <c r="C117" s="1"/>
      <c r="D117" s="1"/>
    </row>
    <row r="118" spans="1:4" ht="15" hidden="1" x14ac:dyDescent="0.25">
      <c r="A118" s="63"/>
      <c r="B118" s="1"/>
      <c r="C118" s="1"/>
      <c r="D118" s="1"/>
    </row>
    <row r="119" spans="1:4" ht="15" hidden="1" x14ac:dyDescent="0.25">
      <c r="A119" s="63"/>
      <c r="B119" s="1"/>
      <c r="C119" s="1"/>
      <c r="D119" s="1"/>
    </row>
    <row r="120" spans="1:4" ht="15" hidden="1" x14ac:dyDescent="0.25">
      <c r="A120" s="63"/>
      <c r="B120" s="1"/>
      <c r="C120" s="1"/>
      <c r="D120" s="1"/>
    </row>
    <row r="121" spans="1:4" ht="15" hidden="1" x14ac:dyDescent="0.25">
      <c r="A121" s="63"/>
      <c r="B121" s="1"/>
      <c r="C121" s="1"/>
      <c r="D121" s="1"/>
    </row>
    <row r="122" spans="1:4" ht="15" hidden="1" x14ac:dyDescent="0.25">
      <c r="A122" s="63"/>
      <c r="B122" s="1"/>
      <c r="C122" s="1"/>
      <c r="D122" s="1"/>
    </row>
    <row r="123" spans="1:4" ht="15" hidden="1" x14ac:dyDescent="0.25">
      <c r="A123" s="63"/>
      <c r="B123" s="1"/>
      <c r="C123" s="1"/>
      <c r="D123" s="1"/>
    </row>
    <row r="124" spans="1:4" ht="15" hidden="1" x14ac:dyDescent="0.25">
      <c r="A124" s="63"/>
      <c r="B124" s="1"/>
      <c r="C124" s="1"/>
      <c r="D124" s="1"/>
    </row>
    <row r="125" spans="1:4" ht="15" hidden="1" x14ac:dyDescent="0.25">
      <c r="A125" s="63"/>
      <c r="B125" s="1"/>
      <c r="C125" s="1"/>
      <c r="D125" s="1"/>
    </row>
    <row r="126" spans="1:4" ht="15" hidden="1" x14ac:dyDescent="0.25">
      <c r="A126" s="63"/>
      <c r="B126" s="1"/>
      <c r="C126" s="1"/>
      <c r="D126" s="1"/>
    </row>
    <row r="127" spans="1:4" ht="15" hidden="1" x14ac:dyDescent="0.25">
      <c r="A127" s="63"/>
      <c r="B127" s="1"/>
      <c r="C127" s="1"/>
      <c r="D127" s="1"/>
    </row>
    <row r="128" spans="1:4" ht="15" hidden="1" x14ac:dyDescent="0.25">
      <c r="A128" s="63"/>
      <c r="B128" s="1"/>
      <c r="C128" s="1"/>
      <c r="D128" s="1"/>
    </row>
    <row r="129" spans="1:4" ht="15" hidden="1" x14ac:dyDescent="0.25">
      <c r="A129" s="63"/>
      <c r="B129" s="1"/>
      <c r="C129" s="1"/>
      <c r="D129" s="1"/>
    </row>
    <row r="130" spans="1:4" ht="15" hidden="1" x14ac:dyDescent="0.25">
      <c r="A130" s="63"/>
      <c r="B130" s="1"/>
      <c r="C130" s="1"/>
      <c r="D130" s="1"/>
    </row>
    <row r="131" spans="1:4" ht="15" hidden="1" x14ac:dyDescent="0.25">
      <c r="A131" s="63"/>
      <c r="B131" s="1"/>
      <c r="C131" s="1"/>
      <c r="D131" s="1"/>
    </row>
    <row r="132" spans="1:4" ht="15" hidden="1" x14ac:dyDescent="0.25">
      <c r="A132" s="63"/>
      <c r="B132" s="1"/>
      <c r="C132" s="1"/>
      <c r="D132" s="1"/>
    </row>
    <row r="133" spans="1:4" ht="15" hidden="1" x14ac:dyDescent="0.25">
      <c r="A133" s="63"/>
      <c r="B133" s="1"/>
      <c r="C133" s="1"/>
      <c r="D133" s="1"/>
    </row>
    <row r="134" spans="1:4" ht="15" hidden="1" x14ac:dyDescent="0.25">
      <c r="A134" s="63"/>
      <c r="B134" s="1"/>
      <c r="C134" s="1"/>
      <c r="D134" s="1"/>
    </row>
    <row r="135" spans="1:4" ht="15" hidden="1" x14ac:dyDescent="0.25">
      <c r="A135" s="63"/>
      <c r="B135" s="1"/>
      <c r="C135" s="1"/>
      <c r="D135" s="1"/>
    </row>
    <row r="136" spans="1:4" ht="15" hidden="1" x14ac:dyDescent="0.25">
      <c r="A136" s="63"/>
      <c r="B136" s="1"/>
      <c r="C136" s="1"/>
      <c r="D136" s="1"/>
    </row>
    <row r="137" spans="1:4" ht="15" hidden="1" x14ac:dyDescent="0.25">
      <c r="A137" s="63"/>
      <c r="B137" s="1"/>
      <c r="C137" s="1"/>
      <c r="D137" s="1"/>
    </row>
    <row r="138" spans="1:4" ht="15" hidden="1" x14ac:dyDescent="0.25">
      <c r="A138" s="63"/>
      <c r="B138" s="1"/>
      <c r="C138" s="1"/>
      <c r="D138" s="1"/>
    </row>
    <row r="139" spans="1:4" ht="15" hidden="1" x14ac:dyDescent="0.25">
      <c r="A139" s="63"/>
      <c r="B139" s="1"/>
      <c r="C139" s="1"/>
      <c r="D139" s="1"/>
    </row>
    <row r="140" spans="1:4" ht="15" hidden="1" x14ac:dyDescent="0.25">
      <c r="A140" s="63"/>
      <c r="B140" s="1"/>
      <c r="C140" s="1"/>
      <c r="D140" s="1"/>
    </row>
    <row r="141" spans="1:4" ht="15" hidden="1" x14ac:dyDescent="0.25">
      <c r="A141" s="63"/>
      <c r="B141" s="1"/>
      <c r="C141" s="1"/>
      <c r="D141" s="1"/>
    </row>
    <row r="142" spans="1:4" ht="15" hidden="1" x14ac:dyDescent="0.25">
      <c r="A142" s="63"/>
      <c r="B142" s="1"/>
      <c r="C142" s="1"/>
      <c r="D142" s="1"/>
    </row>
    <row r="143" spans="1:4" ht="15" hidden="1" x14ac:dyDescent="0.25">
      <c r="A143" s="63"/>
      <c r="B143" s="1"/>
      <c r="C143" s="1"/>
      <c r="D143" s="1"/>
    </row>
    <row r="144" spans="1:4" ht="15" hidden="1" x14ac:dyDescent="0.25">
      <c r="A144" s="63"/>
      <c r="B144" s="1"/>
      <c r="C144" s="1"/>
      <c r="D144" s="1"/>
    </row>
    <row r="145" spans="1:4" ht="15" hidden="1" x14ac:dyDescent="0.25">
      <c r="A145" s="63"/>
      <c r="B145" s="1"/>
      <c r="C145" s="1"/>
      <c r="D145" s="1"/>
    </row>
    <row r="146" spans="1:4" ht="15" hidden="1" x14ac:dyDescent="0.25">
      <c r="A146" s="63"/>
      <c r="B146" s="1"/>
      <c r="C146" s="1"/>
      <c r="D146" s="1"/>
    </row>
    <row r="147" spans="1:4" ht="15" hidden="1" x14ac:dyDescent="0.25">
      <c r="A147" s="63"/>
      <c r="B147" s="1"/>
      <c r="C147" s="1"/>
      <c r="D147" s="1"/>
    </row>
    <row r="148" spans="1:4" ht="15" hidden="1" x14ac:dyDescent="0.25">
      <c r="A148" s="63"/>
      <c r="B148" s="1"/>
      <c r="C148" s="1"/>
      <c r="D148" s="1"/>
    </row>
    <row r="149" spans="1:4" ht="15" hidden="1" x14ac:dyDescent="0.25">
      <c r="A149" s="63"/>
      <c r="B149" s="1"/>
      <c r="C149" s="1"/>
      <c r="D149" s="1"/>
    </row>
    <row r="150" spans="1:4" ht="15" hidden="1" x14ac:dyDescent="0.25">
      <c r="A150" s="63"/>
      <c r="B150" s="1"/>
      <c r="C150" s="1"/>
      <c r="D150" s="1"/>
    </row>
    <row r="151" spans="1:4" ht="15" hidden="1" x14ac:dyDescent="0.25">
      <c r="A151" s="63"/>
      <c r="B151" s="1"/>
      <c r="C151" s="1"/>
      <c r="D151" s="1"/>
    </row>
    <row r="152" spans="1:4" ht="15" hidden="1" x14ac:dyDescent="0.25">
      <c r="A152" s="63"/>
      <c r="B152" s="1"/>
      <c r="C152" s="1"/>
      <c r="D152" s="1"/>
    </row>
    <row r="153" spans="1:4" ht="15" hidden="1" x14ac:dyDescent="0.25">
      <c r="A153" s="63"/>
      <c r="B153" s="1"/>
      <c r="C153" s="1"/>
      <c r="D153" s="1"/>
    </row>
    <row r="154" spans="1:4" ht="15" hidden="1" x14ac:dyDescent="0.25">
      <c r="A154" s="63"/>
      <c r="B154" s="1"/>
      <c r="C154" s="1"/>
      <c r="D154" s="1"/>
    </row>
    <row r="155" spans="1:4" ht="15" hidden="1" x14ac:dyDescent="0.25">
      <c r="A155" s="63"/>
      <c r="B155" s="1"/>
      <c r="C155" s="1"/>
      <c r="D155" s="1"/>
    </row>
    <row r="156" spans="1:4" ht="15" hidden="1" x14ac:dyDescent="0.25">
      <c r="A156" s="63"/>
      <c r="B156" s="1"/>
      <c r="C156" s="1"/>
      <c r="D156" s="1"/>
    </row>
    <row r="157" spans="1:4" ht="15" hidden="1" x14ac:dyDescent="0.25">
      <c r="A157" s="63"/>
      <c r="B157" s="1"/>
      <c r="C157" s="1"/>
      <c r="D157" s="1"/>
    </row>
    <row r="158" spans="1:4" ht="15" hidden="1" x14ac:dyDescent="0.25">
      <c r="A158" s="63"/>
      <c r="B158" s="1"/>
      <c r="C158" s="1"/>
      <c r="D158" s="1"/>
    </row>
    <row r="159" spans="1:4" ht="15" hidden="1" x14ac:dyDescent="0.25">
      <c r="A159" s="63"/>
      <c r="B159" s="1"/>
      <c r="C159" s="1"/>
      <c r="D159" s="1"/>
    </row>
    <row r="160" spans="1:4" ht="15" hidden="1" x14ac:dyDescent="0.25">
      <c r="A160" s="63"/>
      <c r="B160" s="1"/>
      <c r="C160" s="1"/>
      <c r="D160" s="1"/>
    </row>
    <row r="161" spans="1:4" ht="15" hidden="1" x14ac:dyDescent="0.25">
      <c r="A161" s="63"/>
      <c r="B161" s="1"/>
      <c r="C161" s="1"/>
      <c r="D161" s="1"/>
    </row>
    <row r="162" spans="1:4" ht="15" hidden="1" x14ac:dyDescent="0.25">
      <c r="A162" s="63"/>
      <c r="B162" s="1"/>
      <c r="C162" s="1"/>
      <c r="D162" s="1"/>
    </row>
    <row r="163" spans="1:4" ht="15" hidden="1" x14ac:dyDescent="0.25">
      <c r="A163" s="63"/>
      <c r="B163" s="1"/>
      <c r="C163" s="1"/>
      <c r="D163" s="1"/>
    </row>
    <row r="164" spans="1:4" ht="15" hidden="1" x14ac:dyDescent="0.25">
      <c r="A164" s="63"/>
      <c r="B164" s="1"/>
      <c r="C164" s="1"/>
      <c r="D164" s="1"/>
    </row>
    <row r="165" spans="1:4" ht="15" hidden="1" x14ac:dyDescent="0.25">
      <c r="A165" s="63"/>
      <c r="B165" s="1"/>
      <c r="C165" s="1"/>
      <c r="D165" s="1"/>
    </row>
    <row r="166" spans="1:4" ht="15" hidden="1" x14ac:dyDescent="0.25">
      <c r="A166" s="63"/>
      <c r="B166" s="1"/>
      <c r="C166" s="1"/>
      <c r="D166" s="1"/>
    </row>
    <row r="167" spans="1:4" ht="15" hidden="1" x14ac:dyDescent="0.25">
      <c r="A167" s="63"/>
      <c r="B167" s="1"/>
      <c r="C167" s="1"/>
      <c r="D167" s="1"/>
    </row>
    <row r="168" spans="1:4" ht="15" hidden="1" x14ac:dyDescent="0.25">
      <c r="A168" s="63"/>
      <c r="B168" s="1"/>
      <c r="C168" s="1"/>
      <c r="D168" s="1"/>
    </row>
    <row r="169" spans="1:4" ht="15" hidden="1" x14ac:dyDescent="0.25">
      <c r="A169" s="63"/>
      <c r="B169" s="1"/>
      <c r="C169" s="1"/>
      <c r="D169" s="1"/>
    </row>
    <row r="170" spans="1:4" ht="15" hidden="1" x14ac:dyDescent="0.25">
      <c r="A170" s="63"/>
      <c r="B170" s="1"/>
      <c r="C170" s="1"/>
      <c r="D170" s="1"/>
    </row>
    <row r="171" spans="1:4" ht="15" hidden="1" x14ac:dyDescent="0.25">
      <c r="A171" s="63"/>
      <c r="B171" s="1"/>
      <c r="C171" s="1"/>
      <c r="D171" s="1"/>
    </row>
    <row r="172" spans="1:4" ht="15" hidden="1" x14ac:dyDescent="0.25">
      <c r="A172" s="63"/>
      <c r="B172" s="1"/>
      <c r="C172" s="1"/>
      <c r="D172" s="1"/>
    </row>
    <row r="173" spans="1:4" ht="15" hidden="1" x14ac:dyDescent="0.25">
      <c r="A173" s="63"/>
      <c r="B173" s="1"/>
      <c r="C173" s="1"/>
      <c r="D173" s="1"/>
    </row>
    <row r="174" spans="1:4" ht="15" hidden="1" x14ac:dyDescent="0.25">
      <c r="A174" s="63"/>
      <c r="B174" s="1"/>
      <c r="C174" s="1"/>
      <c r="D174" s="1"/>
    </row>
    <row r="175" spans="1:4" ht="15" hidden="1" x14ac:dyDescent="0.25">
      <c r="A175" s="63"/>
      <c r="B175" s="1"/>
      <c r="C175" s="1"/>
      <c r="D175" s="1"/>
    </row>
    <row r="176" spans="1:4" ht="15" hidden="1" x14ac:dyDescent="0.25">
      <c r="A176" s="63"/>
      <c r="B176" s="1"/>
      <c r="C176" s="1"/>
      <c r="D176" s="1"/>
    </row>
    <row r="177" spans="1:4" ht="15" hidden="1" x14ac:dyDescent="0.25">
      <c r="A177" s="63"/>
      <c r="B177" s="1"/>
      <c r="C177" s="1"/>
      <c r="D177" s="1"/>
    </row>
    <row r="178" spans="1:4" ht="15" hidden="1" x14ac:dyDescent="0.25">
      <c r="A178" s="63"/>
      <c r="B178" s="1"/>
      <c r="C178" s="1"/>
      <c r="D178" s="1"/>
    </row>
    <row r="179" spans="1:4" ht="15" hidden="1" x14ac:dyDescent="0.25">
      <c r="A179" s="63"/>
      <c r="B179" s="1"/>
      <c r="C179" s="1"/>
      <c r="D179" s="1"/>
    </row>
    <row r="180" spans="1:4" ht="15" hidden="1" x14ac:dyDescent="0.25">
      <c r="A180" s="63"/>
      <c r="B180" s="1"/>
      <c r="C180" s="1"/>
      <c r="D180" s="1"/>
    </row>
    <row r="181" spans="1:4" ht="15" hidden="1" x14ac:dyDescent="0.25">
      <c r="A181" s="63"/>
      <c r="B181" s="1"/>
      <c r="C181" s="1"/>
      <c r="D181" s="1"/>
    </row>
    <row r="182" spans="1:4" ht="15" hidden="1" x14ac:dyDescent="0.25">
      <c r="A182" s="63"/>
      <c r="B182" s="1"/>
      <c r="C182" s="1"/>
      <c r="D182" s="1"/>
    </row>
    <row r="183" spans="1:4" ht="15" hidden="1" x14ac:dyDescent="0.25">
      <c r="A183" s="63"/>
      <c r="B183" s="1"/>
      <c r="C183" s="1"/>
      <c r="D183" s="1"/>
    </row>
    <row r="184" spans="1:4" ht="15" hidden="1" x14ac:dyDescent="0.25">
      <c r="A184" s="63"/>
      <c r="B184" s="1"/>
      <c r="C184" s="1"/>
      <c r="D184" s="1"/>
    </row>
    <row r="185" spans="1:4" ht="15" hidden="1" x14ac:dyDescent="0.25">
      <c r="A185" s="63"/>
      <c r="B185" s="1"/>
      <c r="C185" s="1"/>
      <c r="D185" s="1"/>
    </row>
    <row r="186" spans="1:4" ht="15" hidden="1" x14ac:dyDescent="0.25">
      <c r="A186" s="63"/>
    </row>
    <row r="187" spans="1:4" ht="15" hidden="1" x14ac:dyDescent="0.25">
      <c r="A187" s="63"/>
    </row>
    <row r="188" spans="1:4" ht="15" hidden="1" x14ac:dyDescent="0.25">
      <c r="A188" s="63"/>
    </row>
    <row r="189" spans="1:4" ht="15" hidden="1" x14ac:dyDescent="0.25">
      <c r="A189" s="63"/>
    </row>
    <row r="190" spans="1:4" ht="15" hidden="1" x14ac:dyDescent="0.25">
      <c r="A190" s="63"/>
    </row>
    <row r="191" spans="1:4" ht="15" hidden="1" x14ac:dyDescent="0.25">
      <c r="A191" s="63"/>
    </row>
    <row r="192" spans="1:4" ht="15" hidden="1" x14ac:dyDescent="0.25">
      <c r="A192" s="63"/>
    </row>
    <row r="193" spans="1:1" ht="15" hidden="1" x14ac:dyDescent="0.25">
      <c r="A193" s="63"/>
    </row>
    <row r="194" spans="1:1" ht="15" hidden="1" x14ac:dyDescent="0.25">
      <c r="A194" s="63"/>
    </row>
    <row r="195" spans="1:1" ht="15" hidden="1" x14ac:dyDescent="0.25">
      <c r="A195" s="63"/>
    </row>
    <row r="196" spans="1:1" ht="15" hidden="1" x14ac:dyDescent="0.25">
      <c r="A196" s="63"/>
    </row>
    <row r="197" spans="1:1" ht="15" hidden="1" x14ac:dyDescent="0.25">
      <c r="A197" s="63"/>
    </row>
    <row r="198" spans="1:1" ht="15" hidden="1" x14ac:dyDescent="0.25">
      <c r="A198" s="63"/>
    </row>
    <row r="199" spans="1:1" ht="15" hidden="1" x14ac:dyDescent="0.25">
      <c r="A199" s="63"/>
    </row>
    <row r="200" spans="1:1" ht="15" hidden="1" x14ac:dyDescent="0.25">
      <c r="A200" s="63"/>
    </row>
    <row r="201" spans="1:1" ht="15" hidden="1" x14ac:dyDescent="0.25">
      <c r="A201" s="63"/>
    </row>
    <row r="202" spans="1:1" ht="15" hidden="1" x14ac:dyDescent="0.25">
      <c r="A202" s="63"/>
    </row>
    <row r="203" spans="1:1" ht="15" hidden="1" x14ac:dyDescent="0.25">
      <c r="A203" s="63"/>
    </row>
    <row r="204" spans="1:1" ht="15" hidden="1" x14ac:dyDescent="0.25">
      <c r="A204" s="63"/>
    </row>
    <row r="205" spans="1:1" ht="15" hidden="1" x14ac:dyDescent="0.25">
      <c r="A205" s="63"/>
    </row>
    <row r="206" spans="1:1" ht="15" hidden="1" x14ac:dyDescent="0.25">
      <c r="A206" s="63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009"/>
  <sheetViews>
    <sheetView showGridLines="0" topLeftCell="A87" workbookViewId="0">
      <selection activeCell="C96" sqref="C96"/>
    </sheetView>
  </sheetViews>
  <sheetFormatPr defaultColWidth="0" defaultRowHeight="0" customHeight="1" zeroHeight="1" x14ac:dyDescent="0.25"/>
  <cols>
    <col min="1" max="1" width="5.7109375" style="70" customWidth="1"/>
    <col min="2" max="2" width="3.7109375" style="14" hidden="1" customWidth="1"/>
    <col min="3" max="3" width="9.7109375" customWidth="1"/>
    <col min="4" max="4" width="39.7109375" customWidth="1"/>
    <col min="5" max="5" width="14.140625" style="41" bestFit="1" customWidth="1"/>
    <col min="6" max="6" width="15.85546875" style="41" customWidth="1"/>
    <col min="7" max="7" width="14.7109375" style="41" bestFit="1" customWidth="1"/>
    <col min="8" max="8" width="5.7109375" style="14" customWidth="1"/>
    <col min="9" max="9" width="9.28515625" style="14" hidden="1" customWidth="1"/>
    <col min="10" max="10" width="22.140625" hidden="1" customWidth="1"/>
    <col min="11" max="11" width="11.140625" hidden="1" customWidth="1"/>
    <col min="12" max="12" width="22.28515625" hidden="1" customWidth="1"/>
    <col min="13" max="13" width="11.140625" hidden="1" customWidth="1"/>
    <col min="14" max="14" width="22.28515625" hidden="1" customWidth="1"/>
    <col min="15" max="16384" width="8.85546875" hidden="1"/>
  </cols>
  <sheetData>
    <row r="1" spans="1:8" s="14" customFormat="1" ht="14.45" customHeight="1" x14ac:dyDescent="0.25">
      <c r="A1" s="70"/>
      <c r="E1" s="15"/>
      <c r="G1" s="15"/>
    </row>
    <row r="2" spans="1:8" ht="18.399999999999999" customHeight="1" x14ac:dyDescent="0.25">
      <c r="B2" s="70"/>
      <c r="C2" s="70"/>
      <c r="D2" s="70"/>
      <c r="E2" s="70"/>
      <c r="F2" s="70"/>
      <c r="G2" s="70"/>
      <c r="H2" s="70"/>
    </row>
    <row r="3" spans="1:8" s="14" customFormat="1" ht="10.35" customHeight="1" x14ac:dyDescent="0.25">
      <c r="A3" s="71"/>
      <c r="B3" s="16"/>
      <c r="E3" s="15"/>
      <c r="F3" s="15"/>
    </row>
    <row r="4" spans="1:8" s="14" customFormat="1" ht="14.45" customHeight="1" x14ac:dyDescent="0.25">
      <c r="A4" s="71"/>
      <c r="B4" s="16"/>
      <c r="C4" s="105" t="s">
        <v>138</v>
      </c>
      <c r="D4" s="105"/>
      <c r="E4" s="105"/>
      <c r="F4" s="105"/>
      <c r="G4" s="105"/>
      <c r="H4" s="17"/>
    </row>
    <row r="5" spans="1:8" s="14" customFormat="1" ht="14.45" customHeight="1" x14ac:dyDescent="0.25">
      <c r="A5" s="71"/>
      <c r="B5" s="16"/>
      <c r="C5" s="106" t="s">
        <v>139</v>
      </c>
      <c r="D5" s="106"/>
      <c r="E5" s="106"/>
      <c r="F5" s="106"/>
      <c r="G5" s="106"/>
      <c r="H5" s="18"/>
    </row>
    <row r="6" spans="1:8" s="14" customFormat="1" ht="14.45" customHeight="1" x14ac:dyDescent="0.25">
      <c r="A6" s="70"/>
      <c r="E6" s="15"/>
      <c r="F6" s="15"/>
      <c r="G6" s="15"/>
    </row>
    <row r="7" spans="1:8" ht="14.45" customHeight="1" x14ac:dyDescent="0.25">
      <c r="A7" s="70">
        <v>0</v>
      </c>
      <c r="B7" s="14" t="s">
        <v>86</v>
      </c>
      <c r="C7" s="19" t="s">
        <v>87</v>
      </c>
      <c r="D7" s="19" t="s">
        <v>1</v>
      </c>
      <c r="E7" s="20" t="s">
        <v>88</v>
      </c>
      <c r="F7" s="20" t="s">
        <v>89</v>
      </c>
      <c r="G7" s="20" t="s">
        <v>90</v>
      </c>
    </row>
    <row r="8" spans="1:8" ht="14.45" customHeight="1" x14ac:dyDescent="0.25">
      <c r="A8" s="70">
        <f t="shared" ref="A8:A71" si="0">IF(D8&lt;&gt;"",A7+1,A7)</f>
        <v>1</v>
      </c>
      <c r="B8" s="66" t="s">
        <v>91</v>
      </c>
      <c r="C8" s="21"/>
      <c r="D8" s="22" t="s">
        <v>40</v>
      </c>
      <c r="E8" s="22"/>
      <c r="F8" s="22"/>
      <c r="G8" s="23"/>
    </row>
    <row r="9" spans="1:8" ht="14.45" customHeight="1" x14ac:dyDescent="0.25">
      <c r="A9" s="70">
        <f t="shared" si="0"/>
        <v>2</v>
      </c>
      <c r="B9" s="67"/>
      <c r="C9" s="24">
        <v>4100</v>
      </c>
      <c r="D9" s="25" t="str">
        <f t="shared" ref="D9:D23" si="1">IF(C9&lt;&gt;"",VLOOKUP(C9,ChartofAccountsTable,2,FALSE),"")</f>
        <v>REVENUE - All Products</v>
      </c>
      <c r="E9" s="68"/>
      <c r="F9" s="68">
        <v>7355</v>
      </c>
      <c r="G9" s="68"/>
    </row>
    <row r="10" spans="1:8" ht="14.45" customHeight="1" x14ac:dyDescent="0.25">
      <c r="A10" s="70">
        <f t="shared" si="0"/>
        <v>3</v>
      </c>
      <c r="B10" s="67"/>
      <c r="C10" s="24">
        <v>4200</v>
      </c>
      <c r="D10" s="25" t="str">
        <f t="shared" si="1"/>
        <v>Sales Discounts - All Products</v>
      </c>
      <c r="E10" s="68">
        <v>434</v>
      </c>
      <c r="F10" s="68"/>
      <c r="G10" s="68"/>
    </row>
    <row r="11" spans="1:8" ht="14.45" customHeight="1" x14ac:dyDescent="0.25">
      <c r="A11" s="70">
        <f t="shared" si="0"/>
        <v>4</v>
      </c>
      <c r="B11" s="67"/>
      <c r="C11" s="24">
        <v>4300</v>
      </c>
      <c r="D11" s="25" t="str">
        <f t="shared" si="1"/>
        <v>Sales Returns and Allowances - All Products</v>
      </c>
      <c r="E11" s="68">
        <v>790</v>
      </c>
      <c r="F11" s="68"/>
      <c r="G11" s="68"/>
    </row>
    <row r="12" spans="1:8" ht="14.45" customHeight="1" x14ac:dyDescent="0.25">
      <c r="A12" s="70">
        <f t="shared" si="0"/>
        <v>4</v>
      </c>
      <c r="B12" s="67"/>
      <c r="C12" s="24"/>
      <c r="D12" s="25" t="str">
        <f t="shared" si="1"/>
        <v/>
      </c>
      <c r="E12" s="68" t="s">
        <v>108</v>
      </c>
      <c r="F12" s="68" t="s">
        <v>108</v>
      </c>
      <c r="G12" s="68"/>
    </row>
    <row r="13" spans="1:8" ht="14.45" customHeight="1" x14ac:dyDescent="0.25">
      <c r="A13" s="70">
        <f t="shared" si="0"/>
        <v>4</v>
      </c>
      <c r="B13" s="67"/>
      <c r="C13" s="24"/>
      <c r="D13" s="25" t="str">
        <f t="shared" si="1"/>
        <v/>
      </c>
      <c r="E13" s="68" t="s">
        <v>108</v>
      </c>
      <c r="F13" s="68" t="s">
        <v>108</v>
      </c>
      <c r="G13" s="68"/>
    </row>
    <row r="14" spans="1:8" ht="14.45" customHeight="1" x14ac:dyDescent="0.25">
      <c r="A14" s="70">
        <f t="shared" si="0"/>
        <v>4</v>
      </c>
      <c r="B14" s="67"/>
      <c r="C14" s="24"/>
      <c r="D14" s="25" t="str">
        <f t="shared" si="1"/>
        <v/>
      </c>
      <c r="E14" s="68" t="s">
        <v>108</v>
      </c>
      <c r="F14" s="68" t="s">
        <v>108</v>
      </c>
      <c r="G14" s="68"/>
    </row>
    <row r="15" spans="1:8" ht="14.45" customHeight="1" x14ac:dyDescent="0.25">
      <c r="A15" s="70">
        <f t="shared" si="0"/>
        <v>4</v>
      </c>
      <c r="B15" s="67"/>
      <c r="C15" s="24"/>
      <c r="D15" s="25" t="str">
        <f t="shared" si="1"/>
        <v/>
      </c>
      <c r="E15" s="68" t="s">
        <v>108</v>
      </c>
      <c r="F15" s="68" t="s">
        <v>108</v>
      </c>
      <c r="G15" s="68"/>
    </row>
    <row r="16" spans="1:8" ht="14.45" customHeight="1" x14ac:dyDescent="0.25">
      <c r="A16" s="70">
        <f t="shared" si="0"/>
        <v>4</v>
      </c>
      <c r="B16" s="67"/>
      <c r="C16" s="24"/>
      <c r="D16" s="25" t="str">
        <f t="shared" si="1"/>
        <v/>
      </c>
      <c r="E16" s="68" t="s">
        <v>108</v>
      </c>
      <c r="F16" s="68" t="s">
        <v>108</v>
      </c>
      <c r="G16" s="68"/>
    </row>
    <row r="17" spans="1:7" ht="14.45" customHeight="1" x14ac:dyDescent="0.25">
      <c r="A17" s="70">
        <f t="shared" si="0"/>
        <v>4</v>
      </c>
      <c r="B17" s="67"/>
      <c r="C17" s="24"/>
      <c r="D17" s="25" t="str">
        <f t="shared" si="1"/>
        <v/>
      </c>
      <c r="E17" s="68" t="s">
        <v>108</v>
      </c>
      <c r="F17" s="68" t="s">
        <v>108</v>
      </c>
      <c r="G17" s="68"/>
    </row>
    <row r="18" spans="1:7" ht="14.45" customHeight="1" x14ac:dyDescent="0.25">
      <c r="A18" s="70">
        <f t="shared" si="0"/>
        <v>4</v>
      </c>
      <c r="B18" s="67"/>
      <c r="C18" s="24"/>
      <c r="D18" s="25" t="str">
        <f t="shared" si="1"/>
        <v/>
      </c>
      <c r="E18" s="68" t="s">
        <v>108</v>
      </c>
      <c r="F18" s="68" t="s">
        <v>108</v>
      </c>
      <c r="G18" s="68"/>
    </row>
    <row r="19" spans="1:7" ht="14.45" customHeight="1" x14ac:dyDescent="0.25">
      <c r="A19" s="70">
        <f t="shared" si="0"/>
        <v>4</v>
      </c>
      <c r="B19" s="67"/>
      <c r="C19" s="24"/>
      <c r="D19" s="25" t="str">
        <f t="shared" si="1"/>
        <v/>
      </c>
      <c r="E19" s="68" t="s">
        <v>108</v>
      </c>
      <c r="F19" s="68" t="s">
        <v>108</v>
      </c>
      <c r="G19" s="68"/>
    </row>
    <row r="20" spans="1:7" ht="14.45" customHeight="1" x14ac:dyDescent="0.25">
      <c r="A20" s="70">
        <f t="shared" si="0"/>
        <v>4</v>
      </c>
      <c r="B20" s="67"/>
      <c r="C20" s="24"/>
      <c r="D20" s="25" t="str">
        <f t="shared" si="1"/>
        <v/>
      </c>
      <c r="E20" s="68" t="s">
        <v>108</v>
      </c>
      <c r="F20" s="68" t="s">
        <v>108</v>
      </c>
      <c r="G20" s="68"/>
    </row>
    <row r="21" spans="1:7" ht="14.45" customHeight="1" x14ac:dyDescent="0.25">
      <c r="A21" s="70">
        <f t="shared" si="0"/>
        <v>4</v>
      </c>
      <c r="B21" s="67"/>
      <c r="C21" s="24"/>
      <c r="D21" s="25" t="str">
        <f t="shared" si="1"/>
        <v/>
      </c>
      <c r="E21" s="68" t="s">
        <v>108</v>
      </c>
      <c r="F21" s="68" t="s">
        <v>108</v>
      </c>
      <c r="G21" s="68"/>
    </row>
    <row r="22" spans="1:7" ht="14.45" customHeight="1" x14ac:dyDescent="0.25">
      <c r="A22" s="70">
        <f t="shared" si="0"/>
        <v>4</v>
      </c>
      <c r="B22" s="67"/>
      <c r="C22" s="24"/>
      <c r="D22" s="25" t="str">
        <f t="shared" si="1"/>
        <v/>
      </c>
      <c r="E22" s="68" t="s">
        <v>108</v>
      </c>
      <c r="F22" s="68" t="s">
        <v>108</v>
      </c>
      <c r="G22" s="68"/>
    </row>
    <row r="23" spans="1:7" ht="14.45" customHeight="1" x14ac:dyDescent="0.25">
      <c r="A23" s="70">
        <f t="shared" si="0"/>
        <v>4</v>
      </c>
      <c r="B23" s="67"/>
      <c r="C23" s="24"/>
      <c r="D23" s="25" t="str">
        <f t="shared" si="1"/>
        <v/>
      </c>
      <c r="E23" s="68" t="s">
        <v>108</v>
      </c>
      <c r="F23" s="68" t="s">
        <v>108</v>
      </c>
      <c r="G23" s="68"/>
    </row>
    <row r="24" spans="1:7" ht="14.45" customHeight="1" x14ac:dyDescent="0.25">
      <c r="A24" s="70">
        <f t="shared" si="0"/>
        <v>5</v>
      </c>
      <c r="B24" s="67" t="s">
        <v>92</v>
      </c>
      <c r="C24" s="27"/>
      <c r="D24" s="28" t="s">
        <v>93</v>
      </c>
      <c r="E24" s="26"/>
      <c r="F24" s="29"/>
      <c r="G24" s="26">
        <f>SUM(F9:F23)-SUM(E9:E23)</f>
        <v>6131</v>
      </c>
    </row>
    <row r="25" spans="1:7" ht="14.45" customHeight="1" x14ac:dyDescent="0.25">
      <c r="A25" s="70">
        <f t="shared" si="0"/>
        <v>6</v>
      </c>
      <c r="B25" s="66" t="s">
        <v>91</v>
      </c>
      <c r="C25" s="21"/>
      <c r="D25" s="22" t="s">
        <v>94</v>
      </c>
      <c r="E25" s="22"/>
      <c r="F25" s="22"/>
      <c r="G25" s="23"/>
    </row>
    <row r="26" spans="1:7" ht="14.45" customHeight="1" x14ac:dyDescent="0.25">
      <c r="A26" s="70">
        <f t="shared" si="0"/>
        <v>7</v>
      </c>
      <c r="B26" s="66" t="s">
        <v>95</v>
      </c>
      <c r="C26" s="27"/>
      <c r="D26" s="28" t="s">
        <v>96</v>
      </c>
      <c r="E26" s="69"/>
      <c r="F26" s="69">
        <v>5204.6499999999996</v>
      </c>
      <c r="G26" s="69"/>
    </row>
    <row r="27" spans="1:7" ht="14.45" customHeight="1" x14ac:dyDescent="0.25">
      <c r="A27" s="70">
        <f t="shared" si="0"/>
        <v>8</v>
      </c>
      <c r="B27" s="67"/>
      <c r="C27" s="24">
        <v>5200</v>
      </c>
      <c r="D27" s="25" t="str">
        <f t="shared" ref="D27:D41" si="2">IF(C27&lt;&gt;"",VLOOKUP(C27,ChartofAccountsTable,2,FALSE),"")</f>
        <v>Purchase - All Products</v>
      </c>
      <c r="E27" s="69">
        <v>0</v>
      </c>
      <c r="F27" s="69">
        <v>3105</v>
      </c>
      <c r="G27" s="69"/>
    </row>
    <row r="28" spans="1:7" ht="14.45" customHeight="1" x14ac:dyDescent="0.25">
      <c r="A28" s="70">
        <f t="shared" si="0"/>
        <v>9</v>
      </c>
      <c r="B28" s="67"/>
      <c r="C28" s="24">
        <v>5300</v>
      </c>
      <c r="D28" s="25" t="str">
        <f t="shared" si="2"/>
        <v>Purchase Discounts - All Products</v>
      </c>
      <c r="E28" s="69">
        <v>54.75</v>
      </c>
      <c r="F28" s="69">
        <v>0</v>
      </c>
      <c r="G28" s="69"/>
    </row>
    <row r="29" spans="1:7" ht="14.45" customHeight="1" x14ac:dyDescent="0.25">
      <c r="A29" s="70">
        <f t="shared" si="0"/>
        <v>10</v>
      </c>
      <c r="B29" s="67"/>
      <c r="C29" s="24">
        <v>5400</v>
      </c>
      <c r="D29" s="25" t="str">
        <f t="shared" si="2"/>
        <v>Purchase Returns and Allowances - All Products</v>
      </c>
      <c r="E29" s="69">
        <v>566.75</v>
      </c>
      <c r="F29" s="69">
        <v>0</v>
      </c>
      <c r="G29" s="69"/>
    </row>
    <row r="30" spans="1:7" ht="14.45" customHeight="1" x14ac:dyDescent="0.25">
      <c r="A30" s="70">
        <f t="shared" si="0"/>
        <v>10</v>
      </c>
      <c r="B30" s="67"/>
      <c r="C30" s="24"/>
      <c r="D30" s="25" t="str">
        <f t="shared" si="2"/>
        <v/>
      </c>
      <c r="E30" s="69" t="s">
        <v>108</v>
      </c>
      <c r="F30" s="69" t="s">
        <v>108</v>
      </c>
      <c r="G30" s="69"/>
    </row>
    <row r="31" spans="1:7" ht="14.45" customHeight="1" x14ac:dyDescent="0.25">
      <c r="A31" s="70">
        <f t="shared" si="0"/>
        <v>10</v>
      </c>
      <c r="B31" s="67"/>
      <c r="C31" s="24"/>
      <c r="D31" s="25" t="str">
        <f t="shared" si="2"/>
        <v/>
      </c>
      <c r="E31" s="69" t="s">
        <v>108</v>
      </c>
      <c r="F31" s="69" t="s">
        <v>108</v>
      </c>
      <c r="G31" s="69"/>
    </row>
    <row r="32" spans="1:7" ht="14.45" customHeight="1" x14ac:dyDescent="0.25">
      <c r="A32" s="70">
        <f t="shared" si="0"/>
        <v>10</v>
      </c>
      <c r="B32" s="67"/>
      <c r="C32" s="24"/>
      <c r="D32" s="25" t="str">
        <f t="shared" si="2"/>
        <v/>
      </c>
      <c r="E32" s="69" t="s">
        <v>108</v>
      </c>
      <c r="F32" s="69" t="s">
        <v>108</v>
      </c>
      <c r="G32" s="69"/>
    </row>
    <row r="33" spans="1:7" ht="14.45" customHeight="1" x14ac:dyDescent="0.25">
      <c r="A33" s="70">
        <f t="shared" si="0"/>
        <v>10</v>
      </c>
      <c r="B33" s="67"/>
      <c r="C33" s="24"/>
      <c r="D33" s="25" t="str">
        <f t="shared" si="2"/>
        <v/>
      </c>
      <c r="E33" s="69" t="s">
        <v>108</v>
      </c>
      <c r="F33" s="69" t="s">
        <v>108</v>
      </c>
      <c r="G33" s="69"/>
    </row>
    <row r="34" spans="1:7" ht="14.45" customHeight="1" x14ac:dyDescent="0.25">
      <c r="A34" s="70">
        <f t="shared" si="0"/>
        <v>10</v>
      </c>
      <c r="B34" s="67"/>
      <c r="C34" s="24"/>
      <c r="D34" s="25" t="str">
        <f t="shared" si="2"/>
        <v/>
      </c>
      <c r="E34" s="69" t="s">
        <v>108</v>
      </c>
      <c r="F34" s="69" t="s">
        <v>108</v>
      </c>
      <c r="G34" s="69"/>
    </row>
    <row r="35" spans="1:7" ht="14.45" customHeight="1" x14ac:dyDescent="0.25">
      <c r="A35" s="70">
        <f t="shared" si="0"/>
        <v>10</v>
      </c>
      <c r="B35" s="67"/>
      <c r="C35" s="24"/>
      <c r="D35" s="25" t="str">
        <f t="shared" si="2"/>
        <v/>
      </c>
      <c r="E35" s="69" t="s">
        <v>108</v>
      </c>
      <c r="F35" s="69" t="s">
        <v>108</v>
      </c>
      <c r="G35" s="69"/>
    </row>
    <row r="36" spans="1:7" ht="14.45" customHeight="1" x14ac:dyDescent="0.25">
      <c r="A36" s="70">
        <f t="shared" si="0"/>
        <v>10</v>
      </c>
      <c r="B36" s="67"/>
      <c r="C36" s="24"/>
      <c r="D36" s="25" t="str">
        <f t="shared" si="2"/>
        <v/>
      </c>
      <c r="E36" s="69" t="s">
        <v>108</v>
      </c>
      <c r="F36" s="69" t="s">
        <v>108</v>
      </c>
      <c r="G36" s="69"/>
    </row>
    <row r="37" spans="1:7" ht="14.45" customHeight="1" x14ac:dyDescent="0.25">
      <c r="A37" s="70">
        <f t="shared" si="0"/>
        <v>10</v>
      </c>
      <c r="B37" s="67"/>
      <c r="C37" s="24"/>
      <c r="D37" s="25" t="str">
        <f t="shared" si="2"/>
        <v/>
      </c>
      <c r="E37" s="69" t="s">
        <v>108</v>
      </c>
      <c r="F37" s="69" t="s">
        <v>108</v>
      </c>
      <c r="G37" s="69"/>
    </row>
    <row r="38" spans="1:7" ht="14.45" customHeight="1" x14ac:dyDescent="0.25">
      <c r="A38" s="70">
        <f t="shared" si="0"/>
        <v>10</v>
      </c>
      <c r="B38" s="67"/>
      <c r="C38" s="24"/>
      <c r="D38" s="25" t="str">
        <f t="shared" si="2"/>
        <v/>
      </c>
      <c r="E38" s="69" t="s">
        <v>108</v>
      </c>
      <c r="F38" s="69" t="s">
        <v>108</v>
      </c>
      <c r="G38" s="69"/>
    </row>
    <row r="39" spans="1:7" ht="14.45" customHeight="1" x14ac:dyDescent="0.25">
      <c r="A39" s="70">
        <f t="shared" si="0"/>
        <v>10</v>
      </c>
      <c r="B39" s="67"/>
      <c r="C39" s="24"/>
      <c r="D39" s="25" t="str">
        <f t="shared" si="2"/>
        <v/>
      </c>
      <c r="E39" s="69" t="s">
        <v>108</v>
      </c>
      <c r="F39" s="69" t="s">
        <v>108</v>
      </c>
      <c r="G39" s="69"/>
    </row>
    <row r="40" spans="1:7" ht="14.45" customHeight="1" x14ac:dyDescent="0.25">
      <c r="A40" s="70">
        <f t="shared" si="0"/>
        <v>10</v>
      </c>
      <c r="B40" s="67"/>
      <c r="C40" s="24"/>
      <c r="D40" s="25" t="str">
        <f t="shared" si="2"/>
        <v/>
      </c>
      <c r="E40" s="69" t="s">
        <v>108</v>
      </c>
      <c r="F40" s="69" t="s">
        <v>108</v>
      </c>
      <c r="G40" s="69"/>
    </row>
    <row r="41" spans="1:7" ht="14.45" customHeight="1" x14ac:dyDescent="0.25">
      <c r="A41" s="70">
        <f t="shared" si="0"/>
        <v>10</v>
      </c>
      <c r="B41" s="67"/>
      <c r="C41" s="24"/>
      <c r="D41" s="25" t="str">
        <f t="shared" si="2"/>
        <v/>
      </c>
      <c r="E41" s="69" t="s">
        <v>108</v>
      </c>
      <c r="F41" s="69" t="s">
        <v>108</v>
      </c>
      <c r="G41" s="69"/>
    </row>
    <row r="42" spans="1:7" ht="14.45" customHeight="1" x14ac:dyDescent="0.25">
      <c r="A42" s="70">
        <f t="shared" si="0"/>
        <v>11</v>
      </c>
      <c r="B42" s="67" t="s">
        <v>97</v>
      </c>
      <c r="C42" s="27"/>
      <c r="D42" s="28" t="s">
        <v>98</v>
      </c>
      <c r="E42" s="69">
        <v>4588.75</v>
      </c>
      <c r="F42" s="69"/>
      <c r="G42" s="69"/>
    </row>
    <row r="43" spans="1:7" ht="14.45" customHeight="1" x14ac:dyDescent="0.25">
      <c r="A43" s="70">
        <f t="shared" si="0"/>
        <v>12</v>
      </c>
      <c r="B43" s="67" t="s">
        <v>92</v>
      </c>
      <c r="C43" s="27"/>
      <c r="D43" s="28" t="s">
        <v>99</v>
      </c>
      <c r="E43" s="26"/>
      <c r="F43" s="30"/>
      <c r="G43" s="26">
        <f>SUM(F26:F41)-SUM(E27:E42)</f>
        <v>3099.3999999999996</v>
      </c>
    </row>
    <row r="44" spans="1:7" ht="14.45" customHeight="1" x14ac:dyDescent="0.25">
      <c r="A44" s="70">
        <f t="shared" si="0"/>
        <v>13</v>
      </c>
      <c r="B44" s="66" t="s">
        <v>100</v>
      </c>
      <c r="C44" s="31"/>
      <c r="D44" s="32" t="s">
        <v>101</v>
      </c>
      <c r="E44" s="33"/>
      <c r="F44" s="34"/>
      <c r="G44" s="34">
        <f>G24-G43</f>
        <v>3031.6000000000004</v>
      </c>
    </row>
    <row r="45" spans="1:7" ht="14.45" customHeight="1" x14ac:dyDescent="0.25">
      <c r="A45" s="70">
        <f t="shared" si="0"/>
        <v>14</v>
      </c>
      <c r="B45" s="66" t="s">
        <v>91</v>
      </c>
      <c r="C45" s="21"/>
      <c r="D45" s="22" t="s">
        <v>102</v>
      </c>
      <c r="E45" s="22"/>
      <c r="F45" s="22"/>
      <c r="G45" s="23"/>
    </row>
    <row r="46" spans="1:7" ht="14.45" customHeight="1" x14ac:dyDescent="0.25">
      <c r="A46" s="70">
        <f t="shared" si="0"/>
        <v>15</v>
      </c>
      <c r="B46" s="67"/>
      <c r="C46" s="24">
        <v>6100</v>
      </c>
      <c r="D46" s="25" t="str">
        <f t="shared" ref="D46:D75" si="3">IF(C46&lt;&gt;"",VLOOKUP(C46,ChartofAccountsTable,2,FALSE),"")</f>
        <v>EXP - Salaries</v>
      </c>
      <c r="E46" s="68">
        <v>600</v>
      </c>
      <c r="F46" s="35"/>
      <c r="G46" s="68"/>
    </row>
    <row r="47" spans="1:7" ht="14.45" customHeight="1" x14ac:dyDescent="0.25">
      <c r="A47" s="70">
        <f t="shared" si="0"/>
        <v>16</v>
      </c>
      <c r="B47" s="67"/>
      <c r="C47" s="24">
        <v>6110</v>
      </c>
      <c r="D47" s="25" t="str">
        <f t="shared" si="3"/>
        <v>EXP - Administration</v>
      </c>
      <c r="E47" s="68">
        <v>0</v>
      </c>
      <c r="F47" s="36"/>
      <c r="G47" s="68"/>
    </row>
    <row r="48" spans="1:7" ht="14.45" customHeight="1" x14ac:dyDescent="0.25">
      <c r="A48" s="70">
        <f t="shared" si="0"/>
        <v>17</v>
      </c>
      <c r="B48" s="67"/>
      <c r="C48" s="24">
        <v>6120</v>
      </c>
      <c r="D48" s="25" t="str">
        <f t="shared" si="3"/>
        <v>EXP - Electricity, Water, Phone</v>
      </c>
      <c r="E48" s="68">
        <v>65</v>
      </c>
      <c r="F48" s="36"/>
      <c r="G48" s="68"/>
    </row>
    <row r="49" spans="1:7" ht="14.45" customHeight="1" x14ac:dyDescent="0.25">
      <c r="A49" s="70">
        <f t="shared" si="0"/>
        <v>18</v>
      </c>
      <c r="B49" s="67"/>
      <c r="C49" s="24">
        <v>6130</v>
      </c>
      <c r="D49" s="25" t="str">
        <f t="shared" si="3"/>
        <v>EXP - Rent</v>
      </c>
      <c r="E49" s="68">
        <v>50</v>
      </c>
      <c r="F49" s="36"/>
      <c r="G49" s="68"/>
    </row>
    <row r="50" spans="1:7" ht="14.45" customHeight="1" x14ac:dyDescent="0.25">
      <c r="A50" s="70">
        <f t="shared" si="0"/>
        <v>19</v>
      </c>
      <c r="B50" s="67"/>
      <c r="C50" s="24">
        <v>6140</v>
      </c>
      <c r="D50" s="25" t="str">
        <f t="shared" si="3"/>
        <v>EXP - Insurance</v>
      </c>
      <c r="E50" s="68">
        <v>25</v>
      </c>
      <c r="F50" s="36"/>
      <c r="G50" s="68"/>
    </row>
    <row r="51" spans="1:7" ht="14.45" customHeight="1" x14ac:dyDescent="0.25">
      <c r="A51" s="70">
        <f t="shared" si="0"/>
        <v>20</v>
      </c>
      <c r="B51" s="67"/>
      <c r="C51" s="24">
        <v>6150</v>
      </c>
      <c r="D51" s="25" t="str">
        <f t="shared" si="3"/>
        <v>EXP - Repair and Maintenance</v>
      </c>
      <c r="E51" s="68">
        <v>28.5</v>
      </c>
      <c r="F51" s="36"/>
      <c r="G51" s="68"/>
    </row>
    <row r="52" spans="1:7" ht="14.45" customHeight="1" x14ac:dyDescent="0.25">
      <c r="A52" s="70">
        <f t="shared" si="0"/>
        <v>21</v>
      </c>
      <c r="B52" s="67"/>
      <c r="C52" s="24">
        <v>6160</v>
      </c>
      <c r="D52" s="25" t="str">
        <f t="shared" si="3"/>
        <v>EXP - Office Supplies</v>
      </c>
      <c r="E52" s="68">
        <v>27.5</v>
      </c>
      <c r="F52" s="36"/>
      <c r="G52" s="68"/>
    </row>
    <row r="53" spans="1:7" ht="14.45" customHeight="1" x14ac:dyDescent="0.25">
      <c r="A53" s="70">
        <f t="shared" si="0"/>
        <v>22</v>
      </c>
      <c r="B53" s="67"/>
      <c r="C53" s="24">
        <v>6170</v>
      </c>
      <c r="D53" s="25" t="str">
        <f t="shared" si="3"/>
        <v>EXP - Depreciation Equipment</v>
      </c>
      <c r="E53" s="68">
        <v>6.25</v>
      </c>
      <c r="F53" s="36"/>
      <c r="G53" s="68"/>
    </row>
    <row r="54" spans="1:7" ht="14.45" customHeight="1" x14ac:dyDescent="0.25">
      <c r="A54" s="70">
        <f t="shared" si="0"/>
        <v>23</v>
      </c>
      <c r="B54" s="67"/>
      <c r="C54" s="24">
        <v>6180</v>
      </c>
      <c r="D54" s="25" t="str">
        <f t="shared" si="3"/>
        <v>EXP - Depreciation Vehicles</v>
      </c>
      <c r="E54" s="68">
        <v>50</v>
      </c>
      <c r="F54" s="36"/>
      <c r="G54" s="68"/>
    </row>
    <row r="55" spans="1:7" ht="14.45" customHeight="1" x14ac:dyDescent="0.25">
      <c r="A55" s="70">
        <f t="shared" si="0"/>
        <v>24</v>
      </c>
      <c r="B55" s="67"/>
      <c r="C55" s="24">
        <v>6190</v>
      </c>
      <c r="D55" s="25" t="str">
        <f t="shared" si="3"/>
        <v>EXP - Other</v>
      </c>
      <c r="E55" s="68">
        <v>27.6</v>
      </c>
      <c r="F55" s="36"/>
      <c r="G55" s="68"/>
    </row>
    <row r="56" spans="1:7" ht="14.45" customHeight="1" x14ac:dyDescent="0.25">
      <c r="A56" s="70">
        <f t="shared" si="0"/>
        <v>24</v>
      </c>
      <c r="B56" s="67"/>
      <c r="C56" s="24"/>
      <c r="D56" s="25" t="str">
        <f t="shared" si="3"/>
        <v/>
      </c>
      <c r="E56" s="68" t="s">
        <v>108</v>
      </c>
      <c r="F56" s="36"/>
      <c r="G56" s="68"/>
    </row>
    <row r="57" spans="1:7" ht="14.45" customHeight="1" x14ac:dyDescent="0.25">
      <c r="A57" s="70">
        <f t="shared" si="0"/>
        <v>24</v>
      </c>
      <c r="B57" s="67"/>
      <c r="C57" s="24"/>
      <c r="D57" s="25" t="str">
        <f t="shared" si="3"/>
        <v/>
      </c>
      <c r="E57" s="68" t="s">
        <v>108</v>
      </c>
      <c r="F57" s="36"/>
      <c r="G57" s="68"/>
    </row>
    <row r="58" spans="1:7" ht="14.45" customHeight="1" x14ac:dyDescent="0.25">
      <c r="A58" s="70">
        <f t="shared" si="0"/>
        <v>24</v>
      </c>
      <c r="B58" s="67"/>
      <c r="C58" s="24"/>
      <c r="D58" s="25" t="str">
        <f t="shared" si="3"/>
        <v/>
      </c>
      <c r="E58" s="68" t="s">
        <v>108</v>
      </c>
      <c r="F58" s="36"/>
      <c r="G58" s="68"/>
    </row>
    <row r="59" spans="1:7" ht="14.45" customHeight="1" x14ac:dyDescent="0.25">
      <c r="A59" s="70">
        <f t="shared" si="0"/>
        <v>24</v>
      </c>
      <c r="B59" s="67"/>
      <c r="C59" s="24"/>
      <c r="D59" s="25" t="str">
        <f t="shared" si="3"/>
        <v/>
      </c>
      <c r="E59" s="68" t="s">
        <v>108</v>
      </c>
      <c r="F59" s="36"/>
      <c r="G59" s="68"/>
    </row>
    <row r="60" spans="1:7" ht="14.45" customHeight="1" x14ac:dyDescent="0.25">
      <c r="A60" s="70">
        <f t="shared" si="0"/>
        <v>24</v>
      </c>
      <c r="B60" s="67"/>
      <c r="C60" s="24"/>
      <c r="D60" s="25" t="str">
        <f t="shared" si="3"/>
        <v/>
      </c>
      <c r="E60" s="68" t="s">
        <v>108</v>
      </c>
      <c r="F60" s="36"/>
      <c r="G60" s="68"/>
    </row>
    <row r="61" spans="1:7" ht="14.45" customHeight="1" x14ac:dyDescent="0.25">
      <c r="A61" s="70">
        <f t="shared" si="0"/>
        <v>24</v>
      </c>
      <c r="B61" s="67"/>
      <c r="C61" s="24"/>
      <c r="D61" s="25" t="str">
        <f t="shared" si="3"/>
        <v/>
      </c>
      <c r="E61" s="68" t="s">
        <v>108</v>
      </c>
      <c r="F61" s="36"/>
      <c r="G61" s="68"/>
    </row>
    <row r="62" spans="1:7" ht="14.45" customHeight="1" x14ac:dyDescent="0.25">
      <c r="A62" s="70">
        <f t="shared" si="0"/>
        <v>24</v>
      </c>
      <c r="B62" s="67"/>
      <c r="C62" s="24"/>
      <c r="D62" s="25" t="str">
        <f t="shared" si="3"/>
        <v/>
      </c>
      <c r="E62" s="68" t="s">
        <v>108</v>
      </c>
      <c r="F62" s="36"/>
      <c r="G62" s="68"/>
    </row>
    <row r="63" spans="1:7" ht="14.45" customHeight="1" x14ac:dyDescent="0.25">
      <c r="A63" s="70">
        <f t="shared" si="0"/>
        <v>24</v>
      </c>
      <c r="B63" s="67"/>
      <c r="C63" s="24"/>
      <c r="D63" s="25" t="str">
        <f t="shared" si="3"/>
        <v/>
      </c>
      <c r="E63" s="68" t="s">
        <v>108</v>
      </c>
      <c r="F63" s="36"/>
      <c r="G63" s="68"/>
    </row>
    <row r="64" spans="1:7" ht="14.45" customHeight="1" x14ac:dyDescent="0.25">
      <c r="A64" s="70">
        <f t="shared" si="0"/>
        <v>24</v>
      </c>
      <c r="B64" s="67"/>
      <c r="C64" s="24"/>
      <c r="D64" s="25" t="str">
        <f t="shared" si="3"/>
        <v/>
      </c>
      <c r="E64" s="68" t="s">
        <v>108</v>
      </c>
      <c r="F64" s="36"/>
      <c r="G64" s="68"/>
    </row>
    <row r="65" spans="1:7" ht="14.45" customHeight="1" x14ac:dyDescent="0.25">
      <c r="A65" s="70">
        <f t="shared" si="0"/>
        <v>24</v>
      </c>
      <c r="B65" s="67"/>
      <c r="C65" s="24"/>
      <c r="D65" s="25" t="str">
        <f t="shared" si="3"/>
        <v/>
      </c>
      <c r="E65" s="68" t="s">
        <v>108</v>
      </c>
      <c r="F65" s="36"/>
      <c r="G65" s="68"/>
    </row>
    <row r="66" spans="1:7" ht="14.45" customHeight="1" x14ac:dyDescent="0.25">
      <c r="A66" s="70">
        <f t="shared" si="0"/>
        <v>24</v>
      </c>
      <c r="B66" s="67"/>
      <c r="C66" s="24"/>
      <c r="D66" s="25" t="str">
        <f t="shared" si="3"/>
        <v/>
      </c>
      <c r="E66" s="68" t="s">
        <v>108</v>
      </c>
      <c r="F66" s="36"/>
      <c r="G66" s="68"/>
    </row>
    <row r="67" spans="1:7" ht="14.45" customHeight="1" x14ac:dyDescent="0.25">
      <c r="A67" s="70">
        <f t="shared" si="0"/>
        <v>24</v>
      </c>
      <c r="B67" s="67"/>
      <c r="C67" s="24"/>
      <c r="D67" s="25" t="str">
        <f t="shared" si="3"/>
        <v/>
      </c>
      <c r="E67" s="68" t="s">
        <v>108</v>
      </c>
      <c r="F67" s="36"/>
      <c r="G67" s="68"/>
    </row>
    <row r="68" spans="1:7" ht="14.45" customHeight="1" x14ac:dyDescent="0.25">
      <c r="A68" s="70">
        <f t="shared" si="0"/>
        <v>24</v>
      </c>
      <c r="B68" s="67"/>
      <c r="C68" s="24"/>
      <c r="D68" s="25" t="str">
        <f t="shared" si="3"/>
        <v/>
      </c>
      <c r="E68" s="68" t="s">
        <v>108</v>
      </c>
      <c r="F68" s="36"/>
      <c r="G68" s="68"/>
    </row>
    <row r="69" spans="1:7" ht="14.45" customHeight="1" x14ac:dyDescent="0.25">
      <c r="A69" s="70">
        <f t="shared" si="0"/>
        <v>24</v>
      </c>
      <c r="B69" s="67"/>
      <c r="C69" s="24"/>
      <c r="D69" s="25" t="str">
        <f t="shared" si="3"/>
        <v/>
      </c>
      <c r="E69" s="68" t="s">
        <v>108</v>
      </c>
      <c r="F69" s="36"/>
      <c r="G69" s="68"/>
    </row>
    <row r="70" spans="1:7" ht="14.45" customHeight="1" x14ac:dyDescent="0.25">
      <c r="A70" s="70">
        <f t="shared" si="0"/>
        <v>24</v>
      </c>
      <c r="B70" s="67"/>
      <c r="C70" s="24"/>
      <c r="D70" s="25" t="str">
        <f t="shared" si="3"/>
        <v/>
      </c>
      <c r="E70" s="68" t="s">
        <v>108</v>
      </c>
      <c r="F70" s="36"/>
      <c r="G70" s="68"/>
    </row>
    <row r="71" spans="1:7" ht="14.45" customHeight="1" x14ac:dyDescent="0.25">
      <c r="A71" s="70">
        <f t="shared" si="0"/>
        <v>24</v>
      </c>
      <c r="B71" s="67"/>
      <c r="C71" s="24"/>
      <c r="D71" s="25" t="str">
        <f t="shared" si="3"/>
        <v/>
      </c>
      <c r="E71" s="68" t="s">
        <v>108</v>
      </c>
      <c r="F71" s="36"/>
      <c r="G71" s="68"/>
    </row>
    <row r="72" spans="1:7" ht="14.45" customHeight="1" x14ac:dyDescent="0.25">
      <c r="A72" s="70">
        <f t="shared" ref="A72:A95" si="4">IF(D72&lt;&gt;"",A71+1,A71)</f>
        <v>24</v>
      </c>
      <c r="B72" s="67"/>
      <c r="C72" s="24"/>
      <c r="D72" s="25" t="str">
        <f t="shared" si="3"/>
        <v/>
      </c>
      <c r="E72" s="68" t="s">
        <v>108</v>
      </c>
      <c r="F72" s="36"/>
      <c r="G72" s="68"/>
    </row>
    <row r="73" spans="1:7" ht="14.45" customHeight="1" x14ac:dyDescent="0.25">
      <c r="A73" s="70">
        <f t="shared" si="4"/>
        <v>24</v>
      </c>
      <c r="B73" s="67"/>
      <c r="C73" s="24"/>
      <c r="D73" s="25" t="str">
        <f t="shared" si="3"/>
        <v/>
      </c>
      <c r="E73" s="68" t="s">
        <v>108</v>
      </c>
      <c r="F73" s="36"/>
      <c r="G73" s="68"/>
    </row>
    <row r="74" spans="1:7" ht="14.45" customHeight="1" x14ac:dyDescent="0.25">
      <c r="A74" s="70">
        <f t="shared" si="4"/>
        <v>24</v>
      </c>
      <c r="B74" s="67"/>
      <c r="C74" s="24"/>
      <c r="D74" s="25" t="str">
        <f t="shared" si="3"/>
        <v/>
      </c>
      <c r="E74" s="68" t="s">
        <v>108</v>
      </c>
      <c r="F74" s="36"/>
      <c r="G74" s="68"/>
    </row>
    <row r="75" spans="1:7" ht="14.45" customHeight="1" x14ac:dyDescent="0.25">
      <c r="A75" s="70">
        <f t="shared" si="4"/>
        <v>24</v>
      </c>
      <c r="B75" s="67"/>
      <c r="C75" s="24"/>
      <c r="D75" s="25" t="str">
        <f t="shared" si="3"/>
        <v/>
      </c>
      <c r="E75" s="68" t="s">
        <v>108</v>
      </c>
      <c r="F75" s="36"/>
      <c r="G75" s="68"/>
    </row>
    <row r="76" spans="1:7" ht="14.45" customHeight="1" x14ac:dyDescent="0.25">
      <c r="A76" s="70">
        <f t="shared" si="4"/>
        <v>25</v>
      </c>
      <c r="B76" s="67" t="s">
        <v>92</v>
      </c>
      <c r="C76" s="37"/>
      <c r="D76" s="28" t="s">
        <v>103</v>
      </c>
      <c r="E76" s="26"/>
      <c r="F76" s="38"/>
      <c r="G76" s="39">
        <f>SUM(E46:E75)</f>
        <v>879.85</v>
      </c>
    </row>
    <row r="77" spans="1:7" ht="14.45" customHeight="1" x14ac:dyDescent="0.25">
      <c r="A77" s="70">
        <f t="shared" si="4"/>
        <v>26</v>
      </c>
      <c r="B77" s="67" t="s">
        <v>100</v>
      </c>
      <c r="C77" s="40"/>
      <c r="D77" s="32" t="s">
        <v>101</v>
      </c>
      <c r="E77" s="33"/>
      <c r="F77" s="34"/>
      <c r="G77" s="34">
        <f>G44-G76</f>
        <v>2151.7500000000005</v>
      </c>
    </row>
    <row r="78" spans="1:7" ht="14.45" customHeight="1" x14ac:dyDescent="0.25">
      <c r="A78" s="70">
        <f t="shared" si="4"/>
        <v>27</v>
      </c>
      <c r="B78" s="67" t="s">
        <v>91</v>
      </c>
      <c r="C78" s="21"/>
      <c r="D78" s="22" t="s">
        <v>104</v>
      </c>
      <c r="E78" s="22"/>
      <c r="F78" s="22"/>
      <c r="G78" s="23"/>
    </row>
    <row r="79" spans="1:7" ht="14.45" customHeight="1" x14ac:dyDescent="0.25">
      <c r="A79" s="70">
        <f t="shared" si="4"/>
        <v>28</v>
      </c>
      <c r="B79" s="67"/>
      <c r="C79" s="24">
        <v>7100</v>
      </c>
      <c r="D79" s="25" t="str">
        <f t="shared" ref="D79:D93" si="5">IF(C79&lt;&gt;"",VLOOKUP(C79,ChartofAccountsTable,2,FALSE),"")</f>
        <v>Finance Charge Income</v>
      </c>
      <c r="E79" s="68"/>
      <c r="F79" s="68">
        <v>12.5</v>
      </c>
      <c r="G79" s="68"/>
    </row>
    <row r="80" spans="1:7" ht="14.45" customHeight="1" x14ac:dyDescent="0.25">
      <c r="A80" s="70">
        <f t="shared" si="4"/>
        <v>29</v>
      </c>
      <c r="B80" s="67"/>
      <c r="C80" s="24">
        <v>8200</v>
      </c>
      <c r="D80" s="25" t="str">
        <f t="shared" si="5"/>
        <v>EXP - Bank Charges</v>
      </c>
      <c r="E80" s="68">
        <v>1.5</v>
      </c>
      <c r="F80" s="68"/>
      <c r="G80" s="68"/>
    </row>
    <row r="81" spans="1:7" ht="14.45" customHeight="1" x14ac:dyDescent="0.25">
      <c r="A81" s="70">
        <f t="shared" si="4"/>
        <v>29</v>
      </c>
      <c r="B81" s="67"/>
      <c r="C81" s="24"/>
      <c r="D81" s="25" t="str">
        <f t="shared" si="5"/>
        <v/>
      </c>
      <c r="E81" s="68" t="s">
        <v>108</v>
      </c>
      <c r="F81" s="68" t="s">
        <v>108</v>
      </c>
      <c r="G81" s="68"/>
    </row>
    <row r="82" spans="1:7" ht="14.45" customHeight="1" x14ac:dyDescent="0.25">
      <c r="A82" s="70">
        <f t="shared" si="4"/>
        <v>29</v>
      </c>
      <c r="B82" s="67"/>
      <c r="C82" s="24"/>
      <c r="D82" s="25" t="str">
        <f t="shared" si="5"/>
        <v/>
      </c>
      <c r="E82" s="68" t="s">
        <v>108</v>
      </c>
      <c r="F82" s="68" t="s">
        <v>108</v>
      </c>
      <c r="G82" s="68"/>
    </row>
    <row r="83" spans="1:7" ht="14.45" customHeight="1" x14ac:dyDescent="0.25">
      <c r="A83" s="70">
        <f t="shared" si="4"/>
        <v>29</v>
      </c>
      <c r="B83" s="67"/>
      <c r="C83" s="24"/>
      <c r="D83" s="25" t="str">
        <f t="shared" si="5"/>
        <v/>
      </c>
      <c r="E83" s="68" t="s">
        <v>108</v>
      </c>
      <c r="F83" s="68" t="s">
        <v>108</v>
      </c>
      <c r="G83" s="68"/>
    </row>
    <row r="84" spans="1:7" ht="14.45" customHeight="1" x14ac:dyDescent="0.25">
      <c r="A84" s="70">
        <f t="shared" si="4"/>
        <v>29</v>
      </c>
      <c r="B84" s="67"/>
      <c r="C84" s="24"/>
      <c r="D84" s="25" t="str">
        <f t="shared" si="5"/>
        <v/>
      </c>
      <c r="E84" s="68" t="s">
        <v>108</v>
      </c>
      <c r="F84" s="68" t="s">
        <v>108</v>
      </c>
      <c r="G84" s="68"/>
    </row>
    <row r="85" spans="1:7" ht="14.45" customHeight="1" x14ac:dyDescent="0.25">
      <c r="A85" s="70">
        <f t="shared" si="4"/>
        <v>29</v>
      </c>
      <c r="B85" s="67"/>
      <c r="C85" s="24"/>
      <c r="D85" s="25" t="str">
        <f t="shared" si="5"/>
        <v/>
      </c>
      <c r="E85" s="68" t="s">
        <v>108</v>
      </c>
      <c r="F85" s="68" t="s">
        <v>108</v>
      </c>
      <c r="G85" s="68"/>
    </row>
    <row r="86" spans="1:7" ht="14.45" customHeight="1" x14ac:dyDescent="0.25">
      <c r="A86" s="70">
        <f t="shared" si="4"/>
        <v>29</v>
      </c>
      <c r="B86" s="67"/>
      <c r="C86" s="24"/>
      <c r="D86" s="25" t="str">
        <f t="shared" si="5"/>
        <v/>
      </c>
      <c r="E86" s="68" t="s">
        <v>108</v>
      </c>
      <c r="F86" s="68" t="s">
        <v>108</v>
      </c>
      <c r="G86" s="68"/>
    </row>
    <row r="87" spans="1:7" ht="14.45" customHeight="1" x14ac:dyDescent="0.25">
      <c r="A87" s="70">
        <f t="shared" si="4"/>
        <v>29</v>
      </c>
      <c r="B87" s="67"/>
      <c r="C87" s="24"/>
      <c r="D87" s="25" t="str">
        <f t="shared" si="5"/>
        <v/>
      </c>
      <c r="E87" s="68" t="s">
        <v>108</v>
      </c>
      <c r="F87" s="68" t="s">
        <v>108</v>
      </c>
      <c r="G87" s="68"/>
    </row>
    <row r="88" spans="1:7" ht="14.45" customHeight="1" x14ac:dyDescent="0.25">
      <c r="A88" s="70">
        <f t="shared" si="4"/>
        <v>29</v>
      </c>
      <c r="B88" s="67"/>
      <c r="C88" s="24"/>
      <c r="D88" s="25" t="str">
        <f t="shared" si="5"/>
        <v/>
      </c>
      <c r="E88" s="68" t="s">
        <v>108</v>
      </c>
      <c r="F88" s="68" t="s">
        <v>108</v>
      </c>
      <c r="G88" s="68"/>
    </row>
    <row r="89" spans="1:7" ht="14.45" customHeight="1" x14ac:dyDescent="0.25">
      <c r="A89" s="70">
        <f t="shared" si="4"/>
        <v>29</v>
      </c>
      <c r="B89" s="67"/>
      <c r="C89" s="24"/>
      <c r="D89" s="25" t="str">
        <f t="shared" si="5"/>
        <v/>
      </c>
      <c r="E89" s="68" t="s">
        <v>108</v>
      </c>
      <c r="F89" s="68" t="s">
        <v>108</v>
      </c>
      <c r="G89" s="68"/>
    </row>
    <row r="90" spans="1:7" ht="14.45" customHeight="1" x14ac:dyDescent="0.25">
      <c r="A90" s="70">
        <f t="shared" si="4"/>
        <v>29</v>
      </c>
      <c r="B90" s="67"/>
      <c r="C90" s="24"/>
      <c r="D90" s="25" t="str">
        <f t="shared" si="5"/>
        <v/>
      </c>
      <c r="E90" s="68" t="s">
        <v>108</v>
      </c>
      <c r="F90" s="68" t="s">
        <v>108</v>
      </c>
      <c r="G90" s="68"/>
    </row>
    <row r="91" spans="1:7" ht="14.45" customHeight="1" x14ac:dyDescent="0.25">
      <c r="A91" s="70">
        <f t="shared" si="4"/>
        <v>29</v>
      </c>
      <c r="B91" s="67"/>
      <c r="C91" s="24"/>
      <c r="D91" s="25" t="str">
        <f t="shared" si="5"/>
        <v/>
      </c>
      <c r="E91" s="68" t="s">
        <v>108</v>
      </c>
      <c r="F91" s="68" t="s">
        <v>108</v>
      </c>
      <c r="G91" s="68"/>
    </row>
    <row r="92" spans="1:7" ht="14.45" customHeight="1" x14ac:dyDescent="0.25">
      <c r="A92" s="70">
        <f t="shared" si="4"/>
        <v>29</v>
      </c>
      <c r="B92" s="67"/>
      <c r="C92" s="24"/>
      <c r="D92" s="25" t="str">
        <f t="shared" si="5"/>
        <v/>
      </c>
      <c r="E92" s="68" t="s">
        <v>108</v>
      </c>
      <c r="F92" s="68" t="s">
        <v>108</v>
      </c>
      <c r="G92" s="68"/>
    </row>
    <row r="93" spans="1:7" ht="14.45" customHeight="1" x14ac:dyDescent="0.25">
      <c r="A93" s="70">
        <f t="shared" si="4"/>
        <v>29</v>
      </c>
      <c r="B93" s="67"/>
      <c r="C93" s="24"/>
      <c r="D93" s="25" t="str">
        <f t="shared" si="5"/>
        <v/>
      </c>
      <c r="E93" s="68" t="s">
        <v>108</v>
      </c>
      <c r="F93" s="68" t="s">
        <v>108</v>
      </c>
      <c r="G93" s="68"/>
    </row>
    <row r="94" spans="1:7" ht="14.45" customHeight="1" x14ac:dyDescent="0.25">
      <c r="A94" s="70">
        <f t="shared" si="4"/>
        <v>30</v>
      </c>
      <c r="B94" s="66" t="s">
        <v>92</v>
      </c>
      <c r="C94" s="37"/>
      <c r="D94" s="28" t="s">
        <v>105</v>
      </c>
      <c r="E94" s="26"/>
      <c r="F94" s="39"/>
      <c r="G94" s="39">
        <f>SUM(F79:F93)-SUM(E79:E93)</f>
        <v>11</v>
      </c>
    </row>
    <row r="95" spans="1:7" ht="14.45" customHeight="1" x14ac:dyDescent="0.25">
      <c r="A95" s="70">
        <f t="shared" si="4"/>
        <v>31</v>
      </c>
      <c r="B95" s="66" t="s">
        <v>100</v>
      </c>
      <c r="C95" s="40"/>
      <c r="D95" s="32" t="s">
        <v>106</v>
      </c>
      <c r="E95" s="33"/>
      <c r="F95" s="34"/>
      <c r="G95" s="34">
        <f>G77+G94</f>
        <v>2162.7500000000005</v>
      </c>
    </row>
    <row r="96" spans="1:7" s="14" customFormat="1" ht="14.45" customHeight="1" x14ac:dyDescent="0.25">
      <c r="A96" s="70"/>
      <c r="E96" s="15"/>
      <c r="F96" s="15"/>
      <c r="G96" s="15"/>
    </row>
    <row r="97" spans="1:7" s="14" customFormat="1" ht="14.45" customHeight="1" x14ac:dyDescent="0.25">
      <c r="A97" s="70"/>
      <c r="E97" s="15"/>
      <c r="F97" s="15"/>
      <c r="G97" s="15"/>
    </row>
    <row r="98" spans="1:7" ht="15" hidden="1" x14ac:dyDescent="0.25"/>
    <row r="99" spans="1:7" ht="15" hidden="1" x14ac:dyDescent="0.25"/>
    <row r="100" spans="1:7" ht="15" hidden="1" x14ac:dyDescent="0.25"/>
    <row r="101" spans="1:7" ht="15" hidden="1" x14ac:dyDescent="0.25"/>
    <row r="102" spans="1:7" ht="15" hidden="1" x14ac:dyDescent="0.25"/>
    <row r="103" spans="1:7" ht="15" hidden="1" x14ac:dyDescent="0.25"/>
    <row r="104" spans="1:7" ht="15" hidden="1" x14ac:dyDescent="0.25"/>
    <row r="105" spans="1:7" ht="15" hidden="1" x14ac:dyDescent="0.25"/>
    <row r="106" spans="1:7" ht="15" hidden="1" x14ac:dyDescent="0.25"/>
    <row r="107" spans="1:7" ht="15" hidden="1" x14ac:dyDescent="0.25"/>
    <row r="108" spans="1:7" ht="15" hidden="1" x14ac:dyDescent="0.25"/>
    <row r="109" spans="1:7" ht="15" hidden="1" x14ac:dyDescent="0.25"/>
    <row r="110" spans="1:7" ht="15" hidden="1" x14ac:dyDescent="0.25"/>
    <row r="111" spans="1:7" ht="15" hidden="1" x14ac:dyDescent="0.25"/>
    <row r="112" spans="1:7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2">
    <mergeCell ref="C4:G4"/>
    <mergeCell ref="C5:G5"/>
  </mergeCells>
  <dataValidations count="1">
    <dataValidation type="list" allowBlank="1" showInputMessage="1" showErrorMessage="1" sqref="C9:C23 C79:C93 C27:C41 C46:C75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25"/>
  <sheetViews>
    <sheetView showGridLines="0" topLeftCell="A81" zoomScaleNormal="100" workbookViewId="0">
      <selection activeCell="C97" sqref="C97"/>
    </sheetView>
  </sheetViews>
  <sheetFormatPr defaultColWidth="0" defaultRowHeight="0" customHeight="1" zeroHeight="1" x14ac:dyDescent="0.25"/>
  <cols>
    <col min="1" max="1" width="5.7109375" style="93" customWidth="1"/>
    <col min="2" max="2" width="5.7109375" style="93" hidden="1" customWidth="1"/>
    <col min="3" max="3" width="43.140625" style="94" customWidth="1"/>
    <col min="4" max="6" width="22.7109375" style="95" customWidth="1"/>
    <col min="7" max="7" width="5.7109375" style="78" customWidth="1"/>
    <col min="8" max="8" width="10.140625" style="78" hidden="1" customWidth="1"/>
    <col min="9" max="9" width="22.140625" style="96" hidden="1" customWidth="1"/>
    <col min="10" max="10" width="11.140625" style="96" hidden="1" customWidth="1"/>
    <col min="11" max="11" width="22.28515625" style="96" hidden="1" customWidth="1"/>
    <col min="12" max="12" width="11.140625" style="96" hidden="1" customWidth="1"/>
    <col min="13" max="13" width="22.28515625" style="96" hidden="1" customWidth="1"/>
    <col min="14" max="16384" width="8.85546875" style="96" hidden="1"/>
  </cols>
  <sheetData>
    <row r="1" spans="1:8" s="80" customFormat="1" ht="14.45" customHeight="1" x14ac:dyDescent="0.25">
      <c r="A1" s="76"/>
      <c r="B1" s="77"/>
      <c r="C1" s="78"/>
      <c r="D1" s="78"/>
      <c r="E1" s="79"/>
      <c r="F1" s="78"/>
    </row>
    <row r="2" spans="1:8" s="97" customFormat="1" ht="18.399999999999999" customHeight="1" thickBot="1" x14ac:dyDescent="0.3">
      <c r="A2" s="76"/>
      <c r="B2" s="76"/>
      <c r="C2" s="81" t="s">
        <v>141</v>
      </c>
      <c r="D2" s="76"/>
      <c r="E2" s="76"/>
      <c r="F2" s="76"/>
      <c r="G2" s="76"/>
      <c r="H2" s="82"/>
    </row>
    <row r="3" spans="1:8" s="80" customFormat="1" ht="10.35" customHeight="1" thickTop="1" x14ac:dyDescent="0.25">
      <c r="A3" s="76"/>
      <c r="B3" s="76"/>
      <c r="C3" s="76"/>
      <c r="D3" s="76"/>
      <c r="E3" s="76"/>
      <c r="F3" s="76"/>
      <c r="G3" s="76"/>
    </row>
    <row r="4" spans="1:8" s="84" customFormat="1" ht="14.45" customHeight="1" x14ac:dyDescent="0.2">
      <c r="A4" s="85"/>
      <c r="B4" s="77"/>
      <c r="C4" s="86"/>
      <c r="D4" s="87"/>
      <c r="E4" s="87"/>
      <c r="F4" s="87"/>
      <c r="G4" s="80"/>
      <c r="H4" s="80"/>
    </row>
    <row r="5" spans="1:8" s="84" customFormat="1" ht="19.899999999999999" customHeight="1" x14ac:dyDescent="0.25">
      <c r="A5" s="77"/>
      <c r="B5" s="77"/>
      <c r="C5" s="107" t="s">
        <v>148</v>
      </c>
      <c r="D5" s="107"/>
      <c r="E5" s="107"/>
      <c r="F5" s="107"/>
      <c r="G5" s="80"/>
      <c r="H5" s="80"/>
    </row>
    <row r="6" spans="1:8" s="84" customFormat="1" ht="19.899999999999999" customHeight="1" x14ac:dyDescent="0.25">
      <c r="A6" s="77"/>
      <c r="B6" s="77"/>
      <c r="C6" s="108" t="s">
        <v>107</v>
      </c>
      <c r="D6" s="108"/>
      <c r="E6" s="108"/>
      <c r="F6" s="108"/>
      <c r="G6" s="80"/>
      <c r="H6" s="80"/>
    </row>
    <row r="7" spans="1:8" s="84" customFormat="1" ht="19.899999999999999" customHeight="1" x14ac:dyDescent="0.2">
      <c r="A7" s="77"/>
      <c r="B7" s="77"/>
      <c r="C7" s="109" t="str">
        <f>'Retail - PnL Format'!C5:G5</f>
        <v>For the Year Ended MM/DD/YYYY</v>
      </c>
      <c r="D7" s="109"/>
      <c r="E7" s="109"/>
      <c r="F7" s="109"/>
      <c r="G7" s="80"/>
      <c r="H7" s="80"/>
    </row>
    <row r="8" spans="1:8" s="84" customFormat="1" ht="19.899999999999999" customHeight="1" x14ac:dyDescent="0.2">
      <c r="A8" s="77"/>
      <c r="B8" s="77"/>
      <c r="C8" s="86"/>
      <c r="D8" s="87"/>
      <c r="E8" s="87"/>
      <c r="F8" s="87"/>
      <c r="G8" s="80"/>
      <c r="H8" s="80"/>
    </row>
    <row r="9" spans="1:8" s="84" customFormat="1" ht="19.899999999999999" customHeight="1" x14ac:dyDescent="0.2">
      <c r="A9" s="77">
        <v>1</v>
      </c>
      <c r="B9" s="77" t="str">
        <f>IFERROR(VLOOKUP(A9,'Retail - PnL Format'!$A$8:$D$95,2,FALSE),"")</f>
        <v>v</v>
      </c>
      <c r="C9" s="89" t="str">
        <f>IFERROR(IF(B9&lt;&gt;"v",REPT(" ",4)&amp;VLOOKUP(A9,'Retail - PnL Format'!$A$8:$D$95,4,FALSE),UPPER(VLOOKUP(A9,'Retail - PnL Format'!$A$8:$D$95,4,FALSE))),"")</f>
        <v>REVENUE</v>
      </c>
      <c r="D9" s="90" t="str">
        <f>IFERROR(IF(OR(B9=0,B9="pa"),IF(VLOOKUP(A9,'Retail - PnL Format'!$A$8:$G$95,5,FALSE)=0,"",VLOOKUP(A9,'Retail - PnL Format'!$A$8:$G$95,5,FALSE)),""),"")</f>
        <v/>
      </c>
      <c r="E9" s="90" t="str">
        <f>IFERROR(IF(OR(B9=0,B9="p"),IF(VLOOKUP(A9,'Retail - PnL Format'!$A$8:$G$95,6,FALSE)=0,"",VLOOKUP(A9,'Retail - PnL Format'!$A$8:$G$95,6,FALSE)),""),"")</f>
        <v/>
      </c>
      <c r="F9" s="90" t="str">
        <f>IFERROR(IF(OR(B9="r",B9="t"),VLOOKUP(A9,'Retail - PnL Format'!$A$8:$G$95,7,FALSE),""),"")</f>
        <v/>
      </c>
      <c r="G9" s="80"/>
      <c r="H9" s="80"/>
    </row>
    <row r="10" spans="1:8" s="84" customFormat="1" ht="19.899999999999999" customHeight="1" x14ac:dyDescent="0.2">
      <c r="A10" s="98">
        <v>2</v>
      </c>
      <c r="B10" s="77">
        <f>IFERROR(VLOOKUP(A10,'Retail - PnL Format'!$A$8:$D$95,2,FALSE),"")</f>
        <v>0</v>
      </c>
      <c r="C10" s="89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90" t="str">
        <f>IFERROR(IF(OR(B10=0,B10="pa"),IF(VLOOKUP(A10,'Retail - PnL Format'!$A$8:$G$95,5,FALSE)=0,"",VLOOKUP(A10,'Retail - PnL Format'!$A$8:$G$95,5,FALSE)),""),"")</f>
        <v/>
      </c>
      <c r="E10" s="90">
        <f>IFERROR(IF(OR(B10=0,B10="p"),IF(VLOOKUP(A10,'Retail - PnL Format'!$A$8:$G$95,6,FALSE)=0,"",VLOOKUP(A10,'Retail - PnL Format'!$A$8:$G$95,6,FALSE)),""),"")</f>
        <v>7355</v>
      </c>
      <c r="F10" s="90" t="str">
        <f>IFERROR(IF(OR(B10="r",B10="t"),VLOOKUP(A10,'Retail - PnL Format'!$A$8:$G$95,7,FALSE),""),"")</f>
        <v/>
      </c>
      <c r="G10" s="80"/>
      <c r="H10" s="80"/>
    </row>
    <row r="11" spans="1:8" s="84" customFormat="1" ht="19.899999999999999" customHeight="1" x14ac:dyDescent="0.2">
      <c r="A11" s="77">
        <v>3</v>
      </c>
      <c r="B11" s="77">
        <f>IFERROR(VLOOKUP(A11,'Retail - PnL Format'!$A$8:$D$95,2,FALSE),"")</f>
        <v>0</v>
      </c>
      <c r="C11" s="89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90">
        <f>IFERROR(IF(OR(B11=0,B11="pa"),IF(VLOOKUP(A11,'Retail - PnL Format'!$A$8:$G$95,5,FALSE)=0,"",VLOOKUP(A11,'Retail - PnL Format'!$A$8:$G$95,5,FALSE)),""),"")</f>
        <v>434</v>
      </c>
      <c r="E11" s="90" t="str">
        <f>IFERROR(IF(OR(B11=0,B11="p"),IF(VLOOKUP(A11,'Retail - PnL Format'!$A$8:$G$95,6,FALSE)=0,"",VLOOKUP(A11,'Retail - PnL Format'!$A$8:$G$95,6,FALSE)),""),"")</f>
        <v/>
      </c>
      <c r="F11" s="90" t="str">
        <f>IFERROR(IF(OR(B11="r",B11="t"),VLOOKUP(A11,'Retail - PnL Format'!$A$8:$G$95,7,FALSE),""),"")</f>
        <v/>
      </c>
      <c r="G11" s="80"/>
      <c r="H11" s="80"/>
    </row>
    <row r="12" spans="1:8" s="84" customFormat="1" ht="19.899999999999999" customHeight="1" x14ac:dyDescent="0.2">
      <c r="A12" s="98">
        <v>4</v>
      </c>
      <c r="B12" s="77">
        <f>IFERROR(VLOOKUP(A12,'Retail - PnL Format'!$A$8:$D$95,2,FALSE),"")</f>
        <v>0</v>
      </c>
      <c r="C12" s="89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90">
        <f>IFERROR(IF(OR(B12=0,B12="pa"),IF(VLOOKUP(A12,'Retail - PnL Format'!$A$8:$G$95,5,FALSE)=0,"",VLOOKUP(A12,'Retail - PnL Format'!$A$8:$G$95,5,FALSE)),""),"")</f>
        <v>790</v>
      </c>
      <c r="E12" s="90" t="str">
        <f>IFERROR(IF(OR(B12=0,B12="p"),IF(VLOOKUP(A12,'Retail - PnL Format'!$A$8:$G$95,6,FALSE)=0,"",VLOOKUP(A12,'Retail - PnL Format'!$A$8:$G$95,6,FALSE)),""),"")</f>
        <v/>
      </c>
      <c r="F12" s="90" t="str">
        <f>IFERROR(IF(OR(B12="r",B12="t"),VLOOKUP(A12,'Retail - PnL Format'!$A$8:$G$95,7,FALSE),""),"")</f>
        <v/>
      </c>
      <c r="G12" s="80"/>
      <c r="H12" s="80"/>
    </row>
    <row r="13" spans="1:8" s="84" customFormat="1" ht="19.899999999999999" customHeight="1" x14ac:dyDescent="0.2">
      <c r="A13" s="77">
        <v>5</v>
      </c>
      <c r="B13" s="77" t="str">
        <f>IFERROR(VLOOKUP(A13,'Retail - PnL Format'!$A$8:$D$95,2,FALSE),"")</f>
        <v>t</v>
      </c>
      <c r="C13" s="89" t="str">
        <f>IFERROR(IF(B13&lt;&gt;"v",REPT(" ",4)&amp;VLOOKUP(A13,'Retail - PnL Format'!$A$8:$D$95,4,FALSE),UPPER(VLOOKUP(A13,'Retail - PnL Format'!$A$8:$D$95,4,FALSE))),"")</f>
        <v xml:space="preserve">    Total Revenue</v>
      </c>
      <c r="D13" s="90" t="str">
        <f>IFERROR(IF(OR(B13=0,B13="pa"),IF(VLOOKUP(A13,'Retail - PnL Format'!$A$8:$G$95,5,FALSE)=0,"",VLOOKUP(A13,'Retail - PnL Format'!$A$8:$G$95,5,FALSE)),""),"")</f>
        <v/>
      </c>
      <c r="E13" s="90" t="str">
        <f>IFERROR(IF(OR(B13=0,B13="p"),IF(VLOOKUP(A13,'Retail - PnL Format'!$A$8:$G$95,6,FALSE)=0,"",VLOOKUP(A13,'Retail - PnL Format'!$A$8:$G$95,6,FALSE)),""),"")</f>
        <v/>
      </c>
      <c r="F13" s="90">
        <f>IFERROR(IF(OR(B13="r",B13="t"),VLOOKUP(A13,'Retail - PnL Format'!$A$8:$G$95,7,FALSE),""),"")</f>
        <v>6131</v>
      </c>
      <c r="G13" s="80"/>
      <c r="H13" s="80"/>
    </row>
    <row r="14" spans="1:8" s="84" customFormat="1" ht="19.899999999999999" customHeight="1" x14ac:dyDescent="0.2">
      <c r="A14" s="98">
        <v>6</v>
      </c>
      <c r="B14" s="77" t="str">
        <f>IFERROR(VLOOKUP(A14,'Retail - PnL Format'!$A$8:$D$95,2,FALSE),"")</f>
        <v>v</v>
      </c>
      <c r="C14" s="89" t="str">
        <f>IFERROR(IF(B14&lt;&gt;"v",REPT(" ",4)&amp;VLOOKUP(A14,'Retail - PnL Format'!$A$8:$D$95,4,FALSE),UPPER(VLOOKUP(A14,'Retail - PnL Format'!$A$8:$D$95,4,FALSE))),"")</f>
        <v>COST OF SALES</v>
      </c>
      <c r="D14" s="90" t="str">
        <f>IFERROR(IF(OR(B14=0,B14="pa"),IF(VLOOKUP(A14,'Retail - PnL Format'!$A$8:$G$95,5,FALSE)=0,"",VLOOKUP(A14,'Retail - PnL Format'!$A$8:$G$95,5,FALSE)),""),"")</f>
        <v/>
      </c>
      <c r="E14" s="90" t="str">
        <f>IFERROR(IF(OR(B14=0,B14="p"),IF(VLOOKUP(A14,'Retail - PnL Format'!$A$8:$G$95,6,FALSE)=0,"",VLOOKUP(A14,'Retail - PnL Format'!$A$8:$G$95,6,FALSE)),""),"")</f>
        <v/>
      </c>
      <c r="F14" s="90" t="str">
        <f>IFERROR(IF(OR(B14="r",B14="t"),VLOOKUP(A14,'Retail - PnL Format'!$A$8:$G$95,7,FALSE),""),"")</f>
        <v/>
      </c>
      <c r="G14" s="80"/>
      <c r="H14" s="80"/>
    </row>
    <row r="15" spans="1:8" s="84" customFormat="1" ht="19.899999999999999" customHeight="1" x14ac:dyDescent="0.2">
      <c r="A15" s="77">
        <v>7</v>
      </c>
      <c r="B15" s="77" t="str">
        <f>IFERROR(VLOOKUP(A15,'Retail - PnL Format'!$A$8:$D$95,2,FALSE),"")</f>
        <v>p</v>
      </c>
      <c r="C15" s="89" t="str">
        <f>IFERROR(IF(B15&lt;&gt;"v",REPT(" ",4)&amp;VLOOKUP(A15,'Retail - PnL Format'!$A$8:$D$95,4,FALSE),UPPER(VLOOKUP(A15,'Retail - PnL Format'!$A$8:$D$95,4,FALSE))),"")</f>
        <v xml:space="preserve">    Beginning Inventory</v>
      </c>
      <c r="D15" s="90" t="str">
        <f>IFERROR(IF(OR(B15=0,B15="pa"),IF(VLOOKUP(A15,'Retail - PnL Format'!$A$8:$G$95,5,FALSE)=0,"",VLOOKUP(A15,'Retail - PnL Format'!$A$8:$G$95,5,FALSE)),""),"")</f>
        <v/>
      </c>
      <c r="E15" s="90">
        <f>IFERROR(IF(OR(B15=0,B15="p"),IF(VLOOKUP(A15,'Retail - PnL Format'!$A$8:$G$95,6,FALSE)=0,"",VLOOKUP(A15,'Retail - PnL Format'!$A$8:$G$95,6,FALSE)),""),"")</f>
        <v>5204.6499999999996</v>
      </c>
      <c r="F15" s="90" t="str">
        <f>IFERROR(IF(OR(B15="r",B15="t"),VLOOKUP(A15,'Retail - PnL Format'!$A$8:$G$95,7,FALSE),""),"")</f>
        <v/>
      </c>
      <c r="G15" s="80"/>
      <c r="H15" s="80"/>
    </row>
    <row r="16" spans="1:8" s="84" customFormat="1" ht="19.899999999999999" customHeight="1" x14ac:dyDescent="0.2">
      <c r="A16" s="98">
        <v>8</v>
      </c>
      <c r="B16" s="77">
        <f>IFERROR(VLOOKUP(A16,'Retail - PnL Format'!$A$8:$D$95,2,FALSE),"")</f>
        <v>0</v>
      </c>
      <c r="C16" s="89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90" t="str">
        <f>IFERROR(IF(OR(B16=0,B16="pa"),IF(VLOOKUP(A16,'Retail - PnL Format'!$A$8:$G$95,5,FALSE)=0,"",VLOOKUP(A16,'Retail - PnL Format'!$A$8:$G$95,5,FALSE)),""),"")</f>
        <v/>
      </c>
      <c r="E16" s="90">
        <f>IFERROR(IF(OR(B16=0,B16="p"),IF(VLOOKUP(A16,'Retail - PnL Format'!$A$8:$G$95,6,FALSE)=0,"",VLOOKUP(A16,'Retail - PnL Format'!$A$8:$G$95,6,FALSE)),""),"")</f>
        <v>3105</v>
      </c>
      <c r="F16" s="90" t="str">
        <f>IFERROR(IF(OR(B16="r",B16="t"),VLOOKUP(A16,'Retail - PnL Format'!$A$8:$G$95,7,FALSE),""),"")</f>
        <v/>
      </c>
      <c r="G16" s="80"/>
      <c r="H16" s="80"/>
    </row>
    <row r="17" spans="1:8" s="84" customFormat="1" ht="19.899999999999999" customHeight="1" x14ac:dyDescent="0.2">
      <c r="A17" s="77">
        <v>9</v>
      </c>
      <c r="B17" s="77">
        <f>IFERROR(VLOOKUP(A17,'Retail - PnL Format'!$A$8:$D$95,2,FALSE),"")</f>
        <v>0</v>
      </c>
      <c r="C17" s="89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90">
        <f>IFERROR(IF(OR(B17=0,B17="pa"),IF(VLOOKUP(A17,'Retail - PnL Format'!$A$8:$G$95,5,FALSE)=0,"",VLOOKUP(A17,'Retail - PnL Format'!$A$8:$G$95,5,FALSE)),""),"")</f>
        <v>54.75</v>
      </c>
      <c r="E17" s="90" t="str">
        <f>IFERROR(IF(OR(B17=0,B17="p"),IF(VLOOKUP(A17,'Retail - PnL Format'!$A$8:$G$95,6,FALSE)=0,"",VLOOKUP(A17,'Retail - PnL Format'!$A$8:$G$95,6,FALSE)),""),"")</f>
        <v/>
      </c>
      <c r="F17" s="90" t="str">
        <f>IFERROR(IF(OR(B17="r",B17="t"),VLOOKUP(A17,'Retail - PnL Format'!$A$8:$G$95,7,FALSE),""),"")</f>
        <v/>
      </c>
      <c r="G17" s="80"/>
      <c r="H17" s="80"/>
    </row>
    <row r="18" spans="1:8" s="84" customFormat="1" ht="19.899999999999999" customHeight="1" x14ac:dyDescent="0.2">
      <c r="A18" s="98">
        <v>10</v>
      </c>
      <c r="B18" s="77">
        <f>IFERROR(VLOOKUP(A18,'Retail - PnL Format'!$A$8:$D$95,2,FALSE),"")</f>
        <v>0</v>
      </c>
      <c r="C18" s="89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90">
        <f>IFERROR(IF(OR(B18=0,B18="pa"),IF(VLOOKUP(A18,'Retail - PnL Format'!$A$8:$G$95,5,FALSE)=0,"",VLOOKUP(A18,'Retail - PnL Format'!$A$8:$G$95,5,FALSE)),""),"")</f>
        <v>566.75</v>
      </c>
      <c r="E18" s="90" t="str">
        <f>IFERROR(IF(OR(B18=0,B18="p"),IF(VLOOKUP(A18,'Retail - PnL Format'!$A$8:$G$95,6,FALSE)=0,"",VLOOKUP(A18,'Retail - PnL Format'!$A$8:$G$95,6,FALSE)),""),"")</f>
        <v/>
      </c>
      <c r="F18" s="90" t="str">
        <f>IFERROR(IF(OR(B18="r",B18="t"),VLOOKUP(A18,'Retail - PnL Format'!$A$8:$G$95,7,FALSE),""),"")</f>
        <v/>
      </c>
      <c r="G18" s="80"/>
      <c r="H18" s="80"/>
    </row>
    <row r="19" spans="1:8" s="84" customFormat="1" ht="19.899999999999999" customHeight="1" x14ac:dyDescent="0.2">
      <c r="A19" s="77">
        <v>11</v>
      </c>
      <c r="B19" s="77" t="str">
        <f>IFERROR(VLOOKUP(A19,'Retail - PnL Format'!$A$8:$D$95,2,FALSE),"")</f>
        <v>pa</v>
      </c>
      <c r="C19" s="89" t="str">
        <f>IFERROR(IF(B19&lt;&gt;"v",REPT(" ",4)&amp;VLOOKUP(A19,'Retail - PnL Format'!$A$8:$D$95,4,FALSE),UPPER(VLOOKUP(A19,'Retail - PnL Format'!$A$8:$D$95,4,FALSE))),"")</f>
        <v xml:space="preserve">    Ending Inventory</v>
      </c>
      <c r="D19" s="90">
        <f>IFERROR(IF(OR(B19=0,B19="pa"),IF(VLOOKUP(A19,'Retail - PnL Format'!$A$8:$G$95,5,FALSE)=0,"",VLOOKUP(A19,'Retail - PnL Format'!$A$8:$G$95,5,FALSE)),""),"")</f>
        <v>4588.75</v>
      </c>
      <c r="E19" s="90" t="str">
        <f>IFERROR(IF(OR(B19=0,B19="p"),IF(VLOOKUP(A19,'Retail - PnL Format'!$A$8:$G$95,6,FALSE)=0,"",VLOOKUP(A19,'Retail - PnL Format'!$A$8:$G$95,6,FALSE)),""),"")</f>
        <v/>
      </c>
      <c r="F19" s="90" t="str">
        <f>IFERROR(IF(OR(B19="r",B19="t"),VLOOKUP(A19,'Retail - PnL Format'!$A$8:$G$95,7,FALSE),""),"")</f>
        <v/>
      </c>
      <c r="G19" s="80"/>
      <c r="H19" s="80"/>
    </row>
    <row r="20" spans="1:8" s="84" customFormat="1" ht="19.899999999999999" customHeight="1" x14ac:dyDescent="0.2">
      <c r="A20" s="98">
        <v>12</v>
      </c>
      <c r="B20" s="77" t="str">
        <f>IFERROR(VLOOKUP(A20,'Retail - PnL Format'!$A$8:$D$95,2,FALSE),"")</f>
        <v>t</v>
      </c>
      <c r="C20" s="89" t="str">
        <f>IFERROR(IF(B20&lt;&gt;"v",REPT(" ",4)&amp;VLOOKUP(A20,'Retail - PnL Format'!$A$8:$D$95,4,FALSE),UPPER(VLOOKUP(A20,'Retail - PnL Format'!$A$8:$D$95,4,FALSE))),"")</f>
        <v xml:space="preserve">    Total CoGS</v>
      </c>
      <c r="D20" s="90" t="str">
        <f>IFERROR(IF(OR(B20=0,B20="pa"),IF(VLOOKUP(A20,'Retail - PnL Format'!$A$8:$G$95,5,FALSE)=0,"",VLOOKUP(A20,'Retail - PnL Format'!$A$8:$G$95,5,FALSE)),""),"")</f>
        <v/>
      </c>
      <c r="E20" s="90" t="str">
        <f>IFERROR(IF(OR(B20=0,B20="p"),IF(VLOOKUP(A20,'Retail - PnL Format'!$A$8:$G$95,6,FALSE)=0,"",VLOOKUP(A20,'Retail - PnL Format'!$A$8:$G$95,6,FALSE)),""),"")</f>
        <v/>
      </c>
      <c r="F20" s="90">
        <f>IFERROR(IF(OR(B20="r",B20="t"),VLOOKUP(A20,'Retail - PnL Format'!$A$8:$G$95,7,FALSE),""),"")</f>
        <v>3099.3999999999996</v>
      </c>
      <c r="G20" s="80"/>
      <c r="H20" s="80"/>
    </row>
    <row r="21" spans="1:8" s="84" customFormat="1" ht="19.899999999999999" customHeight="1" x14ac:dyDescent="0.2">
      <c r="A21" s="77">
        <v>13</v>
      </c>
      <c r="B21" s="77" t="str">
        <f>IFERROR(VLOOKUP(A21,'Retail - PnL Format'!$A$8:$D$95,2,FALSE),"")</f>
        <v>r</v>
      </c>
      <c r="C21" s="89" t="str">
        <f>IFERROR(IF(B21&lt;&gt;"v",REPT(" ",4)&amp;VLOOKUP(A21,'Retail - PnL Format'!$A$8:$D$95,4,FALSE),UPPER(VLOOKUP(A21,'Retail - PnL Format'!$A$8:$D$95,4,FALSE))),"")</f>
        <v xml:space="preserve">    Gross Profit/Loss</v>
      </c>
      <c r="D21" s="90" t="str">
        <f>IFERROR(IF(OR(B21=0,B21="pa"),IF(VLOOKUP(A21,'Retail - PnL Format'!$A$8:$G$95,5,FALSE)=0,"",VLOOKUP(A21,'Retail - PnL Format'!$A$8:$G$95,5,FALSE)),""),"")</f>
        <v/>
      </c>
      <c r="E21" s="90" t="str">
        <f>IFERROR(IF(OR(B21=0,B21="p"),IF(VLOOKUP(A21,'Retail - PnL Format'!$A$8:$G$95,6,FALSE)=0,"",VLOOKUP(A21,'Retail - PnL Format'!$A$8:$G$95,6,FALSE)),""),"")</f>
        <v/>
      </c>
      <c r="F21" s="90">
        <f>IFERROR(IF(OR(B21="r",B21="t"),VLOOKUP(A21,'Retail - PnL Format'!$A$8:$G$95,7,FALSE),""),"")</f>
        <v>3031.6000000000004</v>
      </c>
      <c r="G21" s="80"/>
      <c r="H21" s="80"/>
    </row>
    <row r="22" spans="1:8" s="84" customFormat="1" ht="19.899999999999999" customHeight="1" x14ac:dyDescent="0.2">
      <c r="A22" s="98">
        <v>14</v>
      </c>
      <c r="B22" s="77" t="str">
        <f>IFERROR(VLOOKUP(A22,'Retail - PnL Format'!$A$8:$D$95,2,FALSE),"")</f>
        <v>v</v>
      </c>
      <c r="C22" s="89" t="str">
        <f>IFERROR(IF(B22&lt;&gt;"v",REPT(" ",4)&amp;VLOOKUP(A22,'Retail - PnL Format'!$A$8:$D$95,4,FALSE),UPPER(VLOOKUP(A22,'Retail - PnL Format'!$A$8:$D$95,4,FALSE))),"")</f>
        <v>EXPENSES</v>
      </c>
      <c r="D22" s="90" t="str">
        <f>IFERROR(IF(OR(B22=0,B22="pa"),IF(VLOOKUP(A22,'Retail - PnL Format'!$A$8:$G$95,5,FALSE)=0,"",VLOOKUP(A22,'Retail - PnL Format'!$A$8:$G$95,5,FALSE)),""),"")</f>
        <v/>
      </c>
      <c r="E22" s="90" t="str">
        <f>IFERROR(IF(OR(B22=0,B22="p"),IF(VLOOKUP(A22,'Retail - PnL Format'!$A$8:$G$95,6,FALSE)=0,"",VLOOKUP(A22,'Retail - PnL Format'!$A$8:$G$95,6,FALSE)),""),"")</f>
        <v/>
      </c>
      <c r="F22" s="90" t="str">
        <f>IFERROR(IF(OR(B22="r",B22="t"),VLOOKUP(A22,'Retail - PnL Format'!$A$8:$G$95,7,FALSE),""),"")</f>
        <v/>
      </c>
      <c r="G22" s="80"/>
      <c r="H22" s="80"/>
    </row>
    <row r="23" spans="1:8" s="84" customFormat="1" ht="19.899999999999999" customHeight="1" x14ac:dyDescent="0.2">
      <c r="A23" s="77">
        <v>15</v>
      </c>
      <c r="B23" s="77">
        <f>IFERROR(VLOOKUP(A23,'Retail - PnL Format'!$A$8:$D$95,2,FALSE),"")</f>
        <v>0</v>
      </c>
      <c r="C23" s="89" t="str">
        <f>IFERROR(IF(B23&lt;&gt;"v",REPT(" ",4)&amp;VLOOKUP(A23,'Retail - PnL Format'!$A$8:$D$95,4,FALSE),UPPER(VLOOKUP(A23,'Retail - PnL Format'!$A$8:$D$95,4,FALSE))),"")</f>
        <v xml:space="preserve">    EXP - Salaries</v>
      </c>
      <c r="D23" s="90">
        <f>IFERROR(IF(OR(B23=0,B23="pa"),IF(VLOOKUP(A23,'Retail - PnL Format'!$A$8:$G$95,5,FALSE)=0,"",VLOOKUP(A23,'Retail - PnL Format'!$A$8:$G$95,5,FALSE)),""),"")</f>
        <v>600</v>
      </c>
      <c r="E23" s="90" t="str">
        <f>IFERROR(IF(OR(B23=0,B23="p"),IF(VLOOKUP(A23,'Retail - PnL Format'!$A$8:$G$95,6,FALSE)=0,"",VLOOKUP(A23,'Retail - PnL Format'!$A$8:$G$95,6,FALSE)),""),"")</f>
        <v/>
      </c>
      <c r="F23" s="90" t="str">
        <f>IFERROR(IF(OR(B23="r",B23="t"),VLOOKUP(A23,'Retail - PnL Format'!$A$8:$G$95,7,FALSE),""),"")</f>
        <v/>
      </c>
      <c r="G23" s="80"/>
      <c r="H23" s="80"/>
    </row>
    <row r="24" spans="1:8" s="84" customFormat="1" ht="19.899999999999999" customHeight="1" x14ac:dyDescent="0.2">
      <c r="A24" s="98">
        <v>16</v>
      </c>
      <c r="B24" s="77">
        <f>IFERROR(VLOOKUP(A24,'Retail - PnL Format'!$A$8:$D$95,2,FALSE),"")</f>
        <v>0</v>
      </c>
      <c r="C24" s="89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90" t="str">
        <f>IFERROR(IF(OR(B24=0,B24="pa"),IF(VLOOKUP(A24,'Retail - PnL Format'!$A$8:$G$95,5,FALSE)=0,"",VLOOKUP(A24,'Retail - PnL Format'!$A$8:$G$95,5,FALSE)),""),"")</f>
        <v/>
      </c>
      <c r="E24" s="90" t="str">
        <f>IFERROR(IF(OR(B24=0,B24="p"),IF(VLOOKUP(A24,'Retail - PnL Format'!$A$8:$G$95,6,FALSE)=0,"",VLOOKUP(A24,'Retail - PnL Format'!$A$8:$G$95,6,FALSE)),""),"")</f>
        <v/>
      </c>
      <c r="F24" s="90" t="str">
        <f>IFERROR(IF(OR(B24="r",B24="t"),VLOOKUP(A24,'Retail - PnL Format'!$A$8:$G$95,7,FALSE),""),"")</f>
        <v/>
      </c>
      <c r="G24" s="80"/>
      <c r="H24" s="80"/>
    </row>
    <row r="25" spans="1:8" s="84" customFormat="1" ht="19.899999999999999" customHeight="1" x14ac:dyDescent="0.2">
      <c r="A25" s="77">
        <v>17</v>
      </c>
      <c r="B25" s="77">
        <f>IFERROR(VLOOKUP(A25,'Retail - PnL Format'!$A$8:$D$95,2,FALSE),"")</f>
        <v>0</v>
      </c>
      <c r="C25" s="89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90">
        <f>IFERROR(IF(OR(B25=0,B25="pa"),IF(VLOOKUP(A25,'Retail - PnL Format'!$A$8:$G$95,5,FALSE)=0,"",VLOOKUP(A25,'Retail - PnL Format'!$A$8:$G$95,5,FALSE)),""),"")</f>
        <v>65</v>
      </c>
      <c r="E25" s="90" t="str">
        <f>IFERROR(IF(OR(B25=0,B25="p"),IF(VLOOKUP(A25,'Retail - PnL Format'!$A$8:$G$95,6,FALSE)=0,"",VLOOKUP(A25,'Retail - PnL Format'!$A$8:$G$95,6,FALSE)),""),"")</f>
        <v/>
      </c>
      <c r="F25" s="90" t="str">
        <f>IFERROR(IF(OR(B25="r",B25="t"),VLOOKUP(A25,'Retail - PnL Format'!$A$8:$G$95,7,FALSE),""),"")</f>
        <v/>
      </c>
      <c r="G25" s="80"/>
      <c r="H25" s="80"/>
    </row>
    <row r="26" spans="1:8" s="84" customFormat="1" ht="19.899999999999999" customHeight="1" x14ac:dyDescent="0.2">
      <c r="A26" s="98">
        <v>18</v>
      </c>
      <c r="B26" s="77">
        <f>IFERROR(VLOOKUP(A26,'Retail - PnL Format'!$A$8:$D$95,2,FALSE),"")</f>
        <v>0</v>
      </c>
      <c r="C26" s="89" t="str">
        <f>IFERROR(IF(B26&lt;&gt;"v",REPT(" ",4)&amp;VLOOKUP(A26,'Retail - PnL Format'!$A$8:$D$95,4,FALSE),UPPER(VLOOKUP(A26,'Retail - PnL Format'!$A$8:$D$95,4,FALSE))),"")</f>
        <v xml:space="preserve">    EXP - Rent</v>
      </c>
      <c r="D26" s="90">
        <f>IFERROR(IF(OR(B26=0,B26="pa"),IF(VLOOKUP(A26,'Retail - PnL Format'!$A$8:$G$95,5,FALSE)=0,"",VLOOKUP(A26,'Retail - PnL Format'!$A$8:$G$95,5,FALSE)),""),"")</f>
        <v>50</v>
      </c>
      <c r="E26" s="90" t="str">
        <f>IFERROR(IF(OR(B26=0,B26="p"),IF(VLOOKUP(A26,'Retail - PnL Format'!$A$8:$G$95,6,FALSE)=0,"",VLOOKUP(A26,'Retail - PnL Format'!$A$8:$G$95,6,FALSE)),""),"")</f>
        <v/>
      </c>
      <c r="F26" s="90" t="str">
        <f>IFERROR(IF(OR(B26="r",B26="t"),VLOOKUP(A26,'Retail - PnL Format'!$A$8:$G$95,7,FALSE),""),"")</f>
        <v/>
      </c>
      <c r="G26" s="80"/>
      <c r="H26" s="80"/>
    </row>
    <row r="27" spans="1:8" s="84" customFormat="1" ht="19.899999999999999" customHeight="1" x14ac:dyDescent="0.2">
      <c r="A27" s="77">
        <v>19</v>
      </c>
      <c r="B27" s="77">
        <f>IFERROR(VLOOKUP(A27,'Retail - PnL Format'!$A$8:$D$95,2,FALSE),"")</f>
        <v>0</v>
      </c>
      <c r="C27" s="89" t="str">
        <f>IFERROR(IF(B27&lt;&gt;"v",REPT(" ",4)&amp;VLOOKUP(A27,'Retail - PnL Format'!$A$8:$D$95,4,FALSE),UPPER(VLOOKUP(A27,'Retail - PnL Format'!$A$8:$D$95,4,FALSE))),"")</f>
        <v xml:space="preserve">    EXP - Insurance</v>
      </c>
      <c r="D27" s="90">
        <f>IFERROR(IF(OR(B27=0,B27="pa"),IF(VLOOKUP(A27,'Retail - PnL Format'!$A$8:$G$95,5,FALSE)=0,"",VLOOKUP(A27,'Retail - PnL Format'!$A$8:$G$95,5,FALSE)),""),"")</f>
        <v>25</v>
      </c>
      <c r="E27" s="90" t="str">
        <f>IFERROR(IF(OR(B27=0,B27="p"),IF(VLOOKUP(A27,'Retail - PnL Format'!$A$8:$G$95,6,FALSE)=0,"",VLOOKUP(A27,'Retail - PnL Format'!$A$8:$G$95,6,FALSE)),""),"")</f>
        <v/>
      </c>
      <c r="F27" s="90" t="str">
        <f>IFERROR(IF(OR(B27="r",B27="t"),VLOOKUP(A27,'Retail - PnL Format'!$A$8:$G$95,7,FALSE),""),"")</f>
        <v/>
      </c>
      <c r="G27" s="80"/>
      <c r="H27" s="80"/>
    </row>
    <row r="28" spans="1:8" s="84" customFormat="1" ht="19.899999999999999" customHeight="1" x14ac:dyDescent="0.2">
      <c r="A28" s="98">
        <v>20</v>
      </c>
      <c r="B28" s="77">
        <f>IFERROR(VLOOKUP(A28,'Retail - PnL Format'!$A$8:$D$95,2,FALSE),"")</f>
        <v>0</v>
      </c>
      <c r="C28" s="89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90">
        <f>IFERROR(IF(OR(B28=0,B28="pa"),IF(VLOOKUP(A28,'Retail - PnL Format'!$A$8:$G$95,5,FALSE)=0,"",VLOOKUP(A28,'Retail - PnL Format'!$A$8:$G$95,5,FALSE)),""),"")</f>
        <v>28.5</v>
      </c>
      <c r="E28" s="90" t="str">
        <f>IFERROR(IF(OR(B28=0,B28="p"),IF(VLOOKUP(A28,'Retail - PnL Format'!$A$8:$G$95,6,FALSE)=0,"",VLOOKUP(A28,'Retail - PnL Format'!$A$8:$G$95,6,FALSE)),""),"")</f>
        <v/>
      </c>
      <c r="F28" s="90" t="str">
        <f>IFERROR(IF(OR(B28="r",B28="t"),VLOOKUP(A28,'Retail - PnL Format'!$A$8:$G$95,7,FALSE),""),"")</f>
        <v/>
      </c>
      <c r="G28" s="80"/>
      <c r="H28" s="80"/>
    </row>
    <row r="29" spans="1:8" s="84" customFormat="1" ht="19.899999999999999" customHeight="1" x14ac:dyDescent="0.2">
      <c r="A29" s="77">
        <v>21</v>
      </c>
      <c r="B29" s="77">
        <f>IFERROR(VLOOKUP(A29,'Retail - PnL Format'!$A$8:$D$95,2,FALSE),"")</f>
        <v>0</v>
      </c>
      <c r="C29" s="89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90">
        <f>IFERROR(IF(OR(B29=0,B29="pa"),IF(VLOOKUP(A29,'Retail - PnL Format'!$A$8:$G$95,5,FALSE)=0,"",VLOOKUP(A29,'Retail - PnL Format'!$A$8:$G$95,5,FALSE)),""),"")</f>
        <v>27.5</v>
      </c>
      <c r="E29" s="90" t="str">
        <f>IFERROR(IF(OR(B29=0,B29="p"),IF(VLOOKUP(A29,'Retail - PnL Format'!$A$8:$G$95,6,FALSE)=0,"",VLOOKUP(A29,'Retail - PnL Format'!$A$8:$G$95,6,FALSE)),""),"")</f>
        <v/>
      </c>
      <c r="F29" s="90" t="str">
        <f>IFERROR(IF(OR(B29="r",B29="t"),VLOOKUP(A29,'Retail - PnL Format'!$A$8:$G$95,7,FALSE),""),"")</f>
        <v/>
      </c>
      <c r="G29" s="80"/>
      <c r="H29" s="80"/>
    </row>
    <row r="30" spans="1:8" s="84" customFormat="1" ht="19.899999999999999" customHeight="1" x14ac:dyDescent="0.2">
      <c r="A30" s="98">
        <v>22</v>
      </c>
      <c r="B30" s="77">
        <f>IFERROR(VLOOKUP(A30,'Retail - PnL Format'!$A$8:$D$95,2,FALSE),"")</f>
        <v>0</v>
      </c>
      <c r="C30" s="89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90">
        <f>IFERROR(IF(OR(B30=0,B30="pa"),IF(VLOOKUP(A30,'Retail - PnL Format'!$A$8:$G$95,5,FALSE)=0,"",VLOOKUP(A30,'Retail - PnL Format'!$A$8:$G$95,5,FALSE)),""),"")</f>
        <v>6.25</v>
      </c>
      <c r="E30" s="90" t="str">
        <f>IFERROR(IF(OR(B30=0,B30="p"),IF(VLOOKUP(A30,'Retail - PnL Format'!$A$8:$G$95,6,FALSE)=0,"",VLOOKUP(A30,'Retail - PnL Format'!$A$8:$G$95,6,FALSE)),""),"")</f>
        <v/>
      </c>
      <c r="F30" s="90" t="str">
        <f>IFERROR(IF(OR(B30="r",B30="t"),VLOOKUP(A30,'Retail - PnL Format'!$A$8:$G$95,7,FALSE),""),"")</f>
        <v/>
      </c>
      <c r="G30" s="80"/>
      <c r="H30" s="80"/>
    </row>
    <row r="31" spans="1:8" s="84" customFormat="1" ht="19.899999999999999" customHeight="1" x14ac:dyDescent="0.2">
      <c r="A31" s="77">
        <v>23</v>
      </c>
      <c r="B31" s="77">
        <f>IFERROR(VLOOKUP(A31,'Retail - PnL Format'!$A$8:$D$95,2,FALSE),"")</f>
        <v>0</v>
      </c>
      <c r="C31" s="89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90">
        <f>IFERROR(IF(OR(B31=0,B31="pa"),IF(VLOOKUP(A31,'Retail - PnL Format'!$A$8:$G$95,5,FALSE)=0,"",VLOOKUP(A31,'Retail - PnL Format'!$A$8:$G$95,5,FALSE)),""),"")</f>
        <v>50</v>
      </c>
      <c r="E31" s="90" t="str">
        <f>IFERROR(IF(OR(B31=0,B31="p"),IF(VLOOKUP(A31,'Retail - PnL Format'!$A$8:$G$95,6,FALSE)=0,"",VLOOKUP(A31,'Retail - PnL Format'!$A$8:$G$95,6,FALSE)),""),"")</f>
        <v/>
      </c>
      <c r="F31" s="90" t="str">
        <f>IFERROR(IF(OR(B31="r",B31="t"),VLOOKUP(A31,'Retail - PnL Format'!$A$8:$G$95,7,FALSE),""),"")</f>
        <v/>
      </c>
      <c r="G31" s="80"/>
      <c r="H31" s="80"/>
    </row>
    <row r="32" spans="1:8" s="84" customFormat="1" ht="19.899999999999999" customHeight="1" x14ac:dyDescent="0.2">
      <c r="A32" s="98">
        <v>24</v>
      </c>
      <c r="B32" s="77">
        <f>IFERROR(VLOOKUP(A32,'Retail - PnL Format'!$A$8:$D$95,2,FALSE),"")</f>
        <v>0</v>
      </c>
      <c r="C32" s="89" t="str">
        <f>IFERROR(IF(B32&lt;&gt;"v",REPT(" ",4)&amp;VLOOKUP(A32,'Retail - PnL Format'!$A$8:$D$95,4,FALSE),UPPER(VLOOKUP(A32,'Retail - PnL Format'!$A$8:$D$95,4,FALSE))),"")</f>
        <v xml:space="preserve">    EXP - Other</v>
      </c>
      <c r="D32" s="90">
        <f>IFERROR(IF(OR(B32=0,B32="pa"),IF(VLOOKUP(A32,'Retail - PnL Format'!$A$8:$G$95,5,FALSE)=0,"",VLOOKUP(A32,'Retail - PnL Format'!$A$8:$G$95,5,FALSE)),""),"")</f>
        <v>27.6</v>
      </c>
      <c r="E32" s="90" t="str">
        <f>IFERROR(IF(OR(B32=0,B32="p"),IF(VLOOKUP(A32,'Retail - PnL Format'!$A$8:$G$95,6,FALSE)=0,"",VLOOKUP(A32,'Retail - PnL Format'!$A$8:$G$95,6,FALSE)),""),"")</f>
        <v/>
      </c>
      <c r="F32" s="90" t="str">
        <f>IFERROR(IF(OR(B32="r",B32="t"),VLOOKUP(A32,'Retail - PnL Format'!$A$8:$G$95,7,FALSE),""),"")</f>
        <v/>
      </c>
      <c r="G32" s="80"/>
      <c r="H32" s="80"/>
    </row>
    <row r="33" spans="1:8" s="84" customFormat="1" ht="19.899999999999999" customHeight="1" x14ac:dyDescent="0.2">
      <c r="A33" s="77">
        <v>25</v>
      </c>
      <c r="B33" s="77" t="str">
        <f>IFERROR(VLOOKUP(A33,'Retail - PnL Format'!$A$8:$D$95,2,FALSE),"")</f>
        <v>t</v>
      </c>
      <c r="C33" s="89" t="str">
        <f>IFERROR(IF(B33&lt;&gt;"v",REPT(" ",4)&amp;VLOOKUP(A33,'Retail - PnL Format'!$A$8:$D$95,4,FALSE),UPPER(VLOOKUP(A33,'Retail - PnL Format'!$A$8:$D$95,4,FALSE))),"")</f>
        <v xml:space="preserve">    Total Expenses</v>
      </c>
      <c r="D33" s="90" t="str">
        <f>IFERROR(IF(OR(B33=0,B33="pa"),IF(VLOOKUP(A33,'Retail - PnL Format'!$A$8:$G$95,5,FALSE)=0,"",VLOOKUP(A33,'Retail - PnL Format'!$A$8:$G$95,5,FALSE)),""),"")</f>
        <v/>
      </c>
      <c r="E33" s="90" t="str">
        <f>IFERROR(IF(OR(B33=0,B33="p"),IF(VLOOKUP(A33,'Retail - PnL Format'!$A$8:$G$95,6,FALSE)=0,"",VLOOKUP(A33,'Retail - PnL Format'!$A$8:$G$95,6,FALSE)),""),"")</f>
        <v/>
      </c>
      <c r="F33" s="90">
        <f>IFERROR(IF(OR(B33="r",B33="t"),VLOOKUP(A33,'Retail - PnL Format'!$A$8:$G$95,7,FALSE),""),"")</f>
        <v>879.85</v>
      </c>
      <c r="G33" s="80"/>
      <c r="H33" s="80"/>
    </row>
    <row r="34" spans="1:8" s="84" customFormat="1" ht="19.899999999999999" customHeight="1" x14ac:dyDescent="0.2">
      <c r="A34" s="98">
        <v>26</v>
      </c>
      <c r="B34" s="77" t="str">
        <f>IFERROR(VLOOKUP(A34,'Retail - PnL Format'!$A$8:$D$95,2,FALSE),"")</f>
        <v>r</v>
      </c>
      <c r="C34" s="89" t="str">
        <f>IFERROR(IF(B34&lt;&gt;"v",REPT(" ",4)&amp;VLOOKUP(A34,'Retail - PnL Format'!$A$8:$D$95,4,FALSE),UPPER(VLOOKUP(A34,'Retail - PnL Format'!$A$8:$D$95,4,FALSE))),"")</f>
        <v xml:space="preserve">    Gross Profit/Loss</v>
      </c>
      <c r="D34" s="90" t="str">
        <f>IFERROR(IF(OR(B34=0,B34="pa"),IF(VLOOKUP(A34,'Retail - PnL Format'!$A$8:$G$95,5,FALSE)=0,"",VLOOKUP(A34,'Retail - PnL Format'!$A$8:$G$95,5,FALSE)),""),"")</f>
        <v/>
      </c>
      <c r="E34" s="90" t="str">
        <f>IFERROR(IF(OR(B34=0,B34="p"),IF(VLOOKUP(A34,'Retail - PnL Format'!$A$8:$G$95,6,FALSE)=0,"",VLOOKUP(A34,'Retail - PnL Format'!$A$8:$G$95,6,FALSE)),""),"")</f>
        <v/>
      </c>
      <c r="F34" s="90">
        <f>IFERROR(IF(OR(B34="r",B34="t"),VLOOKUP(A34,'Retail - PnL Format'!$A$8:$G$95,7,FALSE),""),"")</f>
        <v>2151.7500000000005</v>
      </c>
      <c r="G34" s="80"/>
      <c r="H34" s="80"/>
    </row>
    <row r="35" spans="1:8" s="84" customFormat="1" ht="19.899999999999999" customHeight="1" x14ac:dyDescent="0.2">
      <c r="A35" s="77">
        <v>27</v>
      </c>
      <c r="B35" s="77" t="str">
        <f>IFERROR(VLOOKUP(A35,'Retail - PnL Format'!$A$8:$D$95,2,FALSE),"")</f>
        <v>v</v>
      </c>
      <c r="C35" s="89" t="str">
        <f>IFERROR(IF(B35&lt;&gt;"v",REPT(" ",4)&amp;VLOOKUP(A35,'Retail - PnL Format'!$A$8:$D$95,4,FALSE),UPPER(VLOOKUP(A35,'Retail - PnL Format'!$A$8:$D$95,4,FALSE))),"")</f>
        <v>OTHER INCOME/EXPENSES</v>
      </c>
      <c r="D35" s="90" t="str">
        <f>IFERROR(IF(OR(B35=0,B35="pa"),IF(VLOOKUP(A35,'Retail - PnL Format'!$A$8:$G$95,5,FALSE)=0,"",VLOOKUP(A35,'Retail - PnL Format'!$A$8:$G$95,5,FALSE)),""),"")</f>
        <v/>
      </c>
      <c r="E35" s="90" t="str">
        <f>IFERROR(IF(OR(B35=0,B35="p"),IF(VLOOKUP(A35,'Retail - PnL Format'!$A$8:$G$95,6,FALSE)=0,"",VLOOKUP(A35,'Retail - PnL Format'!$A$8:$G$95,6,FALSE)),""),"")</f>
        <v/>
      </c>
      <c r="F35" s="90" t="str">
        <f>IFERROR(IF(OR(B35="r",B35="t"),VLOOKUP(A35,'Retail - PnL Format'!$A$8:$G$95,7,FALSE),""),"")</f>
        <v/>
      </c>
      <c r="G35" s="80"/>
      <c r="H35" s="80"/>
    </row>
    <row r="36" spans="1:8" s="84" customFormat="1" ht="19.899999999999999" customHeight="1" x14ac:dyDescent="0.2">
      <c r="A36" s="98">
        <v>28</v>
      </c>
      <c r="B36" s="77">
        <f>IFERROR(VLOOKUP(A36,'Retail - PnL Format'!$A$8:$D$95,2,FALSE),"")</f>
        <v>0</v>
      </c>
      <c r="C36" s="89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90" t="str">
        <f>IFERROR(IF(OR(B36=0,B36="pa"),IF(VLOOKUP(A36,'Retail - PnL Format'!$A$8:$G$95,5,FALSE)=0,"",VLOOKUP(A36,'Retail - PnL Format'!$A$8:$G$95,5,FALSE)),""),"")</f>
        <v/>
      </c>
      <c r="E36" s="90">
        <f>IFERROR(IF(OR(B36=0,B36="p"),IF(VLOOKUP(A36,'Retail - PnL Format'!$A$8:$G$95,6,FALSE)=0,"",VLOOKUP(A36,'Retail - PnL Format'!$A$8:$G$95,6,FALSE)),""),"")</f>
        <v>12.5</v>
      </c>
      <c r="F36" s="90" t="str">
        <f>IFERROR(IF(OR(B36="r",B36="t"),VLOOKUP(A36,'Retail - PnL Format'!$A$8:$G$95,7,FALSE),""),"")</f>
        <v/>
      </c>
      <c r="G36" s="80"/>
      <c r="H36" s="80"/>
    </row>
    <row r="37" spans="1:8" s="84" customFormat="1" ht="19.899999999999999" customHeight="1" x14ac:dyDescent="0.2">
      <c r="A37" s="77">
        <v>29</v>
      </c>
      <c r="B37" s="77">
        <f>IFERROR(VLOOKUP(A37,'Retail - PnL Format'!$A$8:$D$95,2,FALSE),"")</f>
        <v>0</v>
      </c>
      <c r="C37" s="89" t="str">
        <f>IFERROR(IF(B37&lt;&gt;"v",REPT(" ",4)&amp;VLOOKUP(A37,'Retail - PnL Format'!$A$8:$D$95,4,FALSE),UPPER(VLOOKUP(A37,'Retail - PnL Format'!$A$8:$D$95,4,FALSE))),"")</f>
        <v xml:space="preserve">    EXP - Bank Charges</v>
      </c>
      <c r="D37" s="90">
        <f>IFERROR(IF(OR(B37=0,B37="pa"),IF(VLOOKUP(A37,'Retail - PnL Format'!$A$8:$G$95,5,FALSE)=0,"",VLOOKUP(A37,'Retail - PnL Format'!$A$8:$G$95,5,FALSE)),""),"")</f>
        <v>1.5</v>
      </c>
      <c r="E37" s="90" t="str">
        <f>IFERROR(IF(OR(B37=0,B37="p"),IF(VLOOKUP(A37,'Retail - PnL Format'!$A$8:$G$95,6,FALSE)=0,"",VLOOKUP(A37,'Retail - PnL Format'!$A$8:$G$95,6,FALSE)),""),"")</f>
        <v/>
      </c>
      <c r="F37" s="90" t="str">
        <f>IFERROR(IF(OR(B37="r",B37="t"),VLOOKUP(A37,'Retail - PnL Format'!$A$8:$G$95,7,FALSE),""),"")</f>
        <v/>
      </c>
      <c r="G37" s="80"/>
      <c r="H37" s="80"/>
    </row>
    <row r="38" spans="1:8" s="84" customFormat="1" ht="19.899999999999999" customHeight="1" x14ac:dyDescent="0.2">
      <c r="A38" s="98">
        <v>30</v>
      </c>
      <c r="B38" s="77" t="str">
        <f>IFERROR(VLOOKUP(A38,'Retail - PnL Format'!$A$8:$D$95,2,FALSE),"")</f>
        <v>t</v>
      </c>
      <c r="C38" s="89" t="str">
        <f>IFERROR(IF(B38&lt;&gt;"v",REPT(" ",4)&amp;VLOOKUP(A38,'Retail - PnL Format'!$A$8:$D$95,4,FALSE),UPPER(VLOOKUP(A38,'Retail - PnL Format'!$A$8:$D$95,4,FALSE))),"")</f>
        <v xml:space="preserve">    Total</v>
      </c>
      <c r="D38" s="90" t="str">
        <f>IFERROR(IF(OR(B38=0,B38="pa"),IF(VLOOKUP(A38,'Retail - PnL Format'!$A$8:$G$95,5,FALSE)=0,"",VLOOKUP(A38,'Retail - PnL Format'!$A$8:$G$95,5,FALSE)),""),"")</f>
        <v/>
      </c>
      <c r="E38" s="90" t="str">
        <f>IFERROR(IF(OR(B38=0,B38="p"),IF(VLOOKUP(A38,'Retail - PnL Format'!$A$8:$G$95,6,FALSE)=0,"",VLOOKUP(A38,'Retail - PnL Format'!$A$8:$G$95,6,FALSE)),""),"")</f>
        <v/>
      </c>
      <c r="F38" s="90">
        <f>IFERROR(IF(OR(B38="r",B38="t"),VLOOKUP(A38,'Retail - PnL Format'!$A$8:$G$95,7,FALSE),""),"")</f>
        <v>11</v>
      </c>
      <c r="G38" s="80"/>
      <c r="H38" s="80"/>
    </row>
    <row r="39" spans="1:8" s="84" customFormat="1" ht="19.899999999999999" customHeight="1" x14ac:dyDescent="0.2">
      <c r="A39" s="77">
        <v>31</v>
      </c>
      <c r="B39" s="77" t="str">
        <f>IFERROR(VLOOKUP(A39,'Retail - PnL Format'!$A$8:$D$95,2,FALSE),"")</f>
        <v>r</v>
      </c>
      <c r="C39" s="89" t="str">
        <f>IFERROR(IF(B39&lt;&gt;"v",REPT(" ",4)&amp;VLOOKUP(A39,'Retail - PnL Format'!$A$8:$D$95,4,FALSE),UPPER(VLOOKUP(A39,'Retail - PnL Format'!$A$8:$D$95,4,FALSE))),"")</f>
        <v xml:space="preserve">    Net Profit/Loss</v>
      </c>
      <c r="D39" s="90" t="str">
        <f>IFERROR(IF(OR(B39=0,B39="pa"),IF(VLOOKUP(A39,'Retail - PnL Format'!$A$8:$G$95,5,FALSE)=0,"",VLOOKUP(A39,'Retail - PnL Format'!$A$8:$G$95,5,FALSE)),""),"")</f>
        <v/>
      </c>
      <c r="E39" s="90" t="str">
        <f>IFERROR(IF(OR(B39=0,B39="p"),IF(VLOOKUP(A39,'Retail - PnL Format'!$A$8:$G$95,6,FALSE)=0,"",VLOOKUP(A39,'Retail - PnL Format'!$A$8:$G$95,6,FALSE)),""),"")</f>
        <v/>
      </c>
      <c r="F39" s="90">
        <f>IFERROR(IF(OR(B39="r",B39="t"),VLOOKUP(A39,'Retail - PnL Format'!$A$8:$G$95,7,FALSE),""),"")</f>
        <v>2162.7500000000005</v>
      </c>
      <c r="G39" s="80"/>
      <c r="H39" s="80"/>
    </row>
    <row r="40" spans="1:8" s="84" customFormat="1" ht="19.899999999999999" customHeight="1" x14ac:dyDescent="0.2">
      <c r="A40" s="98">
        <v>32</v>
      </c>
      <c r="B40" s="77" t="str">
        <f>IFERROR(VLOOKUP(A40,'Retail - PnL Format'!$A$8:$D$95,2,FALSE),"")</f>
        <v/>
      </c>
      <c r="C40" s="89" t="str">
        <f>IFERROR(IF(B40&lt;&gt;"v",REPT(" ",4)&amp;VLOOKUP(A40,'Retail - PnL Format'!$A$8:$D$95,4,FALSE),UPPER(VLOOKUP(A40,'Retail - PnL Format'!$A$8:$D$95,4,FALSE))),"")</f>
        <v/>
      </c>
      <c r="D40" s="90" t="str">
        <f>IFERROR(IF(OR(B40=0,B40="pa"),IF(VLOOKUP(A40,'Retail - PnL Format'!$A$8:$G$95,5,FALSE)=0,"",VLOOKUP(A40,'Retail - PnL Format'!$A$8:$G$95,5,FALSE)),""),"")</f>
        <v/>
      </c>
      <c r="E40" s="90" t="str">
        <f>IFERROR(IF(OR(B40=0,B40="p"),IF(VLOOKUP(A40,'Retail - PnL Format'!$A$8:$G$95,6,FALSE)=0,"",VLOOKUP(A40,'Retail - PnL Format'!$A$8:$G$95,6,FALSE)),""),"")</f>
        <v/>
      </c>
      <c r="F40" s="90" t="str">
        <f>IFERROR(IF(OR(B40="r",B40="t"),VLOOKUP(A40,'Retail - PnL Format'!$A$8:$G$95,7,FALSE),""),"")</f>
        <v/>
      </c>
      <c r="G40" s="80"/>
      <c r="H40" s="80"/>
    </row>
    <row r="41" spans="1:8" s="84" customFormat="1" ht="19.899999999999999" customHeight="1" x14ac:dyDescent="0.2">
      <c r="A41" s="77">
        <v>33</v>
      </c>
      <c r="B41" s="77" t="str">
        <f>IFERROR(VLOOKUP(A41,'Retail - PnL Format'!$A$8:$D$95,2,FALSE),"")</f>
        <v/>
      </c>
      <c r="C41" s="89" t="str">
        <f>IFERROR(IF(B41&lt;&gt;"v",REPT(" ",4)&amp;VLOOKUP(A41,'Retail - PnL Format'!$A$8:$D$95,4,FALSE),UPPER(VLOOKUP(A41,'Retail - PnL Format'!$A$8:$D$95,4,FALSE))),"")</f>
        <v/>
      </c>
      <c r="D41" s="90" t="str">
        <f>IFERROR(IF(OR(B41=0,B41="pa"),IF(VLOOKUP(A41,'Retail - PnL Format'!$A$8:$G$95,5,FALSE)=0,"",VLOOKUP(A41,'Retail - PnL Format'!$A$8:$G$95,5,FALSE)),""),"")</f>
        <v/>
      </c>
      <c r="E41" s="90" t="str">
        <f>IFERROR(IF(OR(B41=0,B41="p"),IF(VLOOKUP(A41,'Retail - PnL Format'!$A$8:$G$95,6,FALSE)=0,"",VLOOKUP(A41,'Retail - PnL Format'!$A$8:$G$95,6,FALSE)),""),"")</f>
        <v/>
      </c>
      <c r="F41" s="90" t="str">
        <f>IFERROR(IF(OR(B41="r",B41="t"),VLOOKUP(A41,'Retail - PnL Format'!$A$8:$G$95,7,FALSE),""),"")</f>
        <v/>
      </c>
      <c r="G41" s="80"/>
      <c r="H41" s="80"/>
    </row>
    <row r="42" spans="1:8" s="84" customFormat="1" ht="19.899999999999999" customHeight="1" x14ac:dyDescent="0.2">
      <c r="A42" s="98">
        <v>34</v>
      </c>
      <c r="B42" s="77" t="str">
        <f>IFERROR(VLOOKUP(A42,'Retail - PnL Format'!$A$8:$D$95,2,FALSE),"")</f>
        <v/>
      </c>
      <c r="C42" s="89" t="str">
        <f>IFERROR(IF(B42&lt;&gt;"v",REPT(" ",4)&amp;VLOOKUP(A42,'Retail - PnL Format'!$A$8:$D$95,4,FALSE),UPPER(VLOOKUP(A42,'Retail - PnL Format'!$A$8:$D$95,4,FALSE))),"")</f>
        <v/>
      </c>
      <c r="D42" s="90" t="str">
        <f>IFERROR(IF(OR(B42=0,B42="pa"),IF(VLOOKUP(A42,'Retail - PnL Format'!$A$8:$G$95,5,FALSE)=0,"",VLOOKUP(A42,'Retail - PnL Format'!$A$8:$G$95,5,FALSE)),""),"")</f>
        <v/>
      </c>
      <c r="E42" s="90" t="str">
        <f>IFERROR(IF(OR(B42=0,B42="p"),IF(VLOOKUP(A42,'Retail - PnL Format'!$A$8:$G$95,6,FALSE)=0,"",VLOOKUP(A42,'Retail - PnL Format'!$A$8:$G$95,6,FALSE)),""),"")</f>
        <v/>
      </c>
      <c r="F42" s="90" t="str">
        <f>IFERROR(IF(OR(B42="r",B42="t"),VLOOKUP(A42,'Retail - PnL Format'!$A$8:$G$95,7,FALSE),""),"")</f>
        <v/>
      </c>
      <c r="G42" s="80"/>
      <c r="H42" s="80"/>
    </row>
    <row r="43" spans="1:8" s="84" customFormat="1" ht="19.899999999999999" customHeight="1" x14ac:dyDescent="0.2">
      <c r="A43" s="77">
        <v>35</v>
      </c>
      <c r="B43" s="77" t="str">
        <f>IFERROR(VLOOKUP(A43,'Retail - PnL Format'!$A$8:$D$95,2,FALSE),"")</f>
        <v/>
      </c>
      <c r="C43" s="89" t="str">
        <f>IFERROR(IF(B43&lt;&gt;"v",REPT(" ",4)&amp;VLOOKUP(A43,'Retail - PnL Format'!$A$8:$D$95,4,FALSE),UPPER(VLOOKUP(A43,'Retail - PnL Format'!$A$8:$D$95,4,FALSE))),"")</f>
        <v/>
      </c>
      <c r="D43" s="90" t="str">
        <f>IFERROR(IF(OR(B43=0,B43="pa"),IF(VLOOKUP(A43,'Retail - PnL Format'!$A$8:$G$95,5,FALSE)=0,"",VLOOKUP(A43,'Retail - PnL Format'!$A$8:$G$95,5,FALSE)),""),"")</f>
        <v/>
      </c>
      <c r="E43" s="90" t="str">
        <f>IFERROR(IF(OR(B43=0,B43="p"),IF(VLOOKUP(A43,'Retail - PnL Format'!$A$8:$G$95,6,FALSE)=0,"",VLOOKUP(A43,'Retail - PnL Format'!$A$8:$G$95,6,FALSE)),""),"")</f>
        <v/>
      </c>
      <c r="F43" s="90" t="str">
        <f>IFERROR(IF(OR(B43="r",B43="t"),VLOOKUP(A43,'Retail - PnL Format'!$A$8:$G$95,7,FALSE),""),"")</f>
        <v/>
      </c>
      <c r="G43" s="80"/>
      <c r="H43" s="80"/>
    </row>
    <row r="44" spans="1:8" s="84" customFormat="1" ht="19.899999999999999" customHeight="1" x14ac:dyDescent="0.2">
      <c r="A44" s="98">
        <v>36</v>
      </c>
      <c r="B44" s="77" t="str">
        <f>IFERROR(VLOOKUP(A44,'Retail - PnL Format'!$A$8:$D$95,2,FALSE),"")</f>
        <v/>
      </c>
      <c r="C44" s="89" t="str">
        <f>IFERROR(IF(B44&lt;&gt;"v",REPT(" ",4)&amp;VLOOKUP(A44,'Retail - PnL Format'!$A$8:$D$95,4,FALSE),UPPER(VLOOKUP(A44,'Retail - PnL Format'!$A$8:$D$95,4,FALSE))),"")</f>
        <v/>
      </c>
      <c r="D44" s="90" t="str">
        <f>IFERROR(IF(OR(B44=0,B44="pa"),IF(VLOOKUP(A44,'Retail - PnL Format'!$A$8:$G$95,5,FALSE)=0,"",VLOOKUP(A44,'Retail - PnL Format'!$A$8:$G$95,5,FALSE)),""),"")</f>
        <v/>
      </c>
      <c r="E44" s="90" t="str">
        <f>IFERROR(IF(OR(B44=0,B44="p"),IF(VLOOKUP(A44,'Retail - PnL Format'!$A$8:$G$95,6,FALSE)=0,"",VLOOKUP(A44,'Retail - PnL Format'!$A$8:$G$95,6,FALSE)),""),"")</f>
        <v/>
      </c>
      <c r="F44" s="90" t="str">
        <f>IFERROR(IF(OR(B44="r",B44="t"),VLOOKUP(A44,'Retail - PnL Format'!$A$8:$G$95,7,FALSE),""),"")</f>
        <v/>
      </c>
      <c r="G44" s="80"/>
      <c r="H44" s="80"/>
    </row>
    <row r="45" spans="1:8" s="84" customFormat="1" ht="19.899999999999999" customHeight="1" x14ac:dyDescent="0.2">
      <c r="A45" s="77">
        <v>37</v>
      </c>
      <c r="B45" s="77" t="str">
        <f>IFERROR(VLOOKUP(A45,'Retail - PnL Format'!$A$8:$D$95,2,FALSE),"")</f>
        <v/>
      </c>
      <c r="C45" s="89" t="str">
        <f>IFERROR(IF(B45&lt;&gt;"v",REPT(" ",4)&amp;VLOOKUP(A45,'Retail - PnL Format'!$A$8:$D$95,4,FALSE),UPPER(VLOOKUP(A45,'Retail - PnL Format'!$A$8:$D$95,4,FALSE))),"")</f>
        <v/>
      </c>
      <c r="D45" s="90" t="str">
        <f>IFERROR(IF(OR(B45=0,B45="pa"),IF(VLOOKUP(A45,'Retail - PnL Format'!$A$8:$G$95,5,FALSE)=0,"",VLOOKUP(A45,'Retail - PnL Format'!$A$8:$G$95,5,FALSE)),""),"")</f>
        <v/>
      </c>
      <c r="E45" s="90" t="str">
        <f>IFERROR(IF(OR(B45=0,B45="p"),IF(VLOOKUP(A45,'Retail - PnL Format'!$A$8:$G$95,6,FALSE)=0,"",VLOOKUP(A45,'Retail - PnL Format'!$A$8:$G$95,6,FALSE)),""),"")</f>
        <v/>
      </c>
      <c r="F45" s="90" t="str">
        <f>IFERROR(IF(OR(B45="r",B45="t"),VLOOKUP(A45,'Retail - PnL Format'!$A$8:$G$95,7,FALSE),""),"")</f>
        <v/>
      </c>
      <c r="G45" s="80"/>
      <c r="H45" s="80"/>
    </row>
    <row r="46" spans="1:8" s="84" customFormat="1" ht="19.899999999999999" customHeight="1" x14ac:dyDescent="0.2">
      <c r="A46" s="98">
        <v>38</v>
      </c>
      <c r="B46" s="77" t="str">
        <f>IFERROR(VLOOKUP(A46,'Retail - PnL Format'!$A$8:$D$95,2,FALSE),"")</f>
        <v/>
      </c>
      <c r="C46" s="89" t="str">
        <f>IFERROR(IF(B46&lt;&gt;"v",REPT(" ",4)&amp;VLOOKUP(A46,'Retail - PnL Format'!$A$8:$D$95,4,FALSE),UPPER(VLOOKUP(A46,'Retail - PnL Format'!$A$8:$D$95,4,FALSE))),"")</f>
        <v/>
      </c>
      <c r="D46" s="90" t="str">
        <f>IFERROR(IF(OR(B46=0,B46="pa"),IF(VLOOKUP(A46,'Retail - PnL Format'!$A$8:$G$95,5,FALSE)=0,"",VLOOKUP(A46,'Retail - PnL Format'!$A$8:$G$95,5,FALSE)),""),"")</f>
        <v/>
      </c>
      <c r="E46" s="90" t="str">
        <f>IFERROR(IF(OR(B46=0,B46="p"),IF(VLOOKUP(A46,'Retail - PnL Format'!$A$8:$G$95,6,FALSE)=0,"",VLOOKUP(A46,'Retail - PnL Format'!$A$8:$G$95,6,FALSE)),""),"")</f>
        <v/>
      </c>
      <c r="F46" s="90" t="str">
        <f>IFERROR(IF(OR(B46="r",B46="t"),VLOOKUP(A46,'Retail - PnL Format'!$A$8:$G$95,7,FALSE),""),"")</f>
        <v/>
      </c>
      <c r="G46" s="80"/>
      <c r="H46" s="80"/>
    </row>
    <row r="47" spans="1:8" s="84" customFormat="1" ht="19.899999999999999" customHeight="1" x14ac:dyDescent="0.2">
      <c r="A47" s="77">
        <v>39</v>
      </c>
      <c r="B47" s="77" t="str">
        <f>IFERROR(VLOOKUP(A47,'Retail - PnL Format'!$A$8:$D$95,2,FALSE),"")</f>
        <v/>
      </c>
      <c r="C47" s="89" t="str">
        <f>IFERROR(IF(B47&lt;&gt;"v",REPT(" ",4)&amp;VLOOKUP(A47,'Retail - PnL Format'!$A$8:$D$95,4,FALSE),UPPER(VLOOKUP(A47,'Retail - PnL Format'!$A$8:$D$95,4,FALSE))),"")</f>
        <v/>
      </c>
      <c r="D47" s="90" t="str">
        <f>IFERROR(IF(OR(B47=0,B47="pa"),IF(VLOOKUP(A47,'Retail - PnL Format'!$A$8:$G$95,5,FALSE)=0,"",VLOOKUP(A47,'Retail - PnL Format'!$A$8:$G$95,5,FALSE)),""),"")</f>
        <v/>
      </c>
      <c r="E47" s="90" t="str">
        <f>IFERROR(IF(OR(B47=0,B47="p"),IF(VLOOKUP(A47,'Retail - PnL Format'!$A$8:$G$95,6,FALSE)=0,"",VLOOKUP(A47,'Retail - PnL Format'!$A$8:$G$95,6,FALSE)),""),"")</f>
        <v/>
      </c>
      <c r="F47" s="90" t="str">
        <f>IFERROR(IF(OR(B47="r",B47="t"),VLOOKUP(A47,'Retail - PnL Format'!$A$8:$G$95,7,FALSE),""),"")</f>
        <v/>
      </c>
      <c r="G47" s="80"/>
      <c r="H47" s="80"/>
    </row>
    <row r="48" spans="1:8" s="84" customFormat="1" ht="19.899999999999999" customHeight="1" x14ac:dyDescent="0.2">
      <c r="A48" s="98">
        <v>40</v>
      </c>
      <c r="B48" s="77" t="str">
        <f>IFERROR(VLOOKUP(A48,'Retail - PnL Format'!$A$8:$D$95,2,FALSE),"")</f>
        <v/>
      </c>
      <c r="C48" s="89" t="str">
        <f>IFERROR(IF(B48&lt;&gt;"v",REPT(" ",4)&amp;VLOOKUP(A48,'Retail - PnL Format'!$A$8:$D$95,4,FALSE),UPPER(VLOOKUP(A48,'Retail - PnL Format'!$A$8:$D$95,4,FALSE))),"")</f>
        <v/>
      </c>
      <c r="D48" s="90" t="str">
        <f>IFERROR(IF(OR(B48=0,B48="pa"),IF(VLOOKUP(A48,'Retail - PnL Format'!$A$8:$G$95,5,FALSE)=0,"",VLOOKUP(A48,'Retail - PnL Format'!$A$8:$G$95,5,FALSE)),""),"")</f>
        <v/>
      </c>
      <c r="E48" s="90" t="str">
        <f>IFERROR(IF(OR(B48=0,B48="p"),IF(VLOOKUP(A48,'Retail - PnL Format'!$A$8:$G$95,6,FALSE)=0,"",VLOOKUP(A48,'Retail - PnL Format'!$A$8:$G$95,6,FALSE)),""),"")</f>
        <v/>
      </c>
      <c r="F48" s="90" t="str">
        <f>IFERROR(IF(OR(B48="r",B48="t"),VLOOKUP(A48,'Retail - PnL Format'!$A$8:$G$95,7,FALSE),""),"")</f>
        <v/>
      </c>
      <c r="G48" s="80"/>
      <c r="H48" s="80"/>
    </row>
    <row r="49" spans="1:8" s="84" customFormat="1" ht="19.899999999999999" customHeight="1" x14ac:dyDescent="0.2">
      <c r="A49" s="77">
        <v>41</v>
      </c>
      <c r="B49" s="77" t="str">
        <f>IFERROR(VLOOKUP(A49,'Retail - PnL Format'!$A$8:$D$95,2,FALSE),"")</f>
        <v/>
      </c>
      <c r="C49" s="89" t="str">
        <f>IFERROR(IF(B49&lt;&gt;"v",REPT(" ",4)&amp;VLOOKUP(A49,'Retail - PnL Format'!$A$8:$D$95,4,FALSE),UPPER(VLOOKUP(A49,'Retail - PnL Format'!$A$8:$D$95,4,FALSE))),"")</f>
        <v/>
      </c>
      <c r="D49" s="90" t="str">
        <f>IFERROR(IF(OR(B49=0,B49="pa"),IF(VLOOKUP(A49,'Retail - PnL Format'!$A$8:$G$95,5,FALSE)=0,"",VLOOKUP(A49,'Retail - PnL Format'!$A$8:$G$95,5,FALSE)),""),"")</f>
        <v/>
      </c>
      <c r="E49" s="90" t="str">
        <f>IFERROR(IF(OR(B49=0,B49="p"),IF(VLOOKUP(A49,'Retail - PnL Format'!$A$8:$G$95,6,FALSE)=0,"",VLOOKUP(A49,'Retail - PnL Format'!$A$8:$G$95,6,FALSE)),""),"")</f>
        <v/>
      </c>
      <c r="F49" s="90" t="str">
        <f>IFERROR(IF(OR(B49="r",B49="t"),VLOOKUP(A49,'Retail - PnL Format'!$A$8:$G$95,7,FALSE),""),"")</f>
        <v/>
      </c>
      <c r="G49" s="80"/>
      <c r="H49" s="80"/>
    </row>
    <row r="50" spans="1:8" s="84" customFormat="1" ht="19.899999999999999" customHeight="1" x14ac:dyDescent="0.2">
      <c r="A50" s="98">
        <v>42</v>
      </c>
      <c r="B50" s="77" t="str">
        <f>IFERROR(VLOOKUP(A50,'Retail - PnL Format'!$A$8:$D$95,2,FALSE),"")</f>
        <v/>
      </c>
      <c r="C50" s="89" t="str">
        <f>IFERROR(IF(B50&lt;&gt;"v",REPT(" ",4)&amp;VLOOKUP(A50,'Retail - PnL Format'!$A$8:$D$95,4,FALSE),UPPER(VLOOKUP(A50,'Retail - PnL Format'!$A$8:$D$95,4,FALSE))),"")</f>
        <v/>
      </c>
      <c r="D50" s="90" t="str">
        <f>IFERROR(IF(OR(B50=0,B50="pa"),IF(VLOOKUP(A50,'Retail - PnL Format'!$A$8:$G$95,5,FALSE)=0,"",VLOOKUP(A50,'Retail - PnL Format'!$A$8:$G$95,5,FALSE)),""),"")</f>
        <v/>
      </c>
      <c r="E50" s="90" t="str">
        <f>IFERROR(IF(OR(B50=0,B50="p"),IF(VLOOKUP(A50,'Retail - PnL Format'!$A$8:$G$95,6,FALSE)=0,"",VLOOKUP(A50,'Retail - PnL Format'!$A$8:$G$95,6,FALSE)),""),"")</f>
        <v/>
      </c>
      <c r="F50" s="90" t="str">
        <f>IFERROR(IF(OR(B50="r",B50="t"),VLOOKUP(A50,'Retail - PnL Format'!$A$8:$G$95,7,FALSE),""),"")</f>
        <v/>
      </c>
      <c r="G50" s="80"/>
      <c r="H50" s="80"/>
    </row>
    <row r="51" spans="1:8" s="84" customFormat="1" ht="19.899999999999999" customHeight="1" x14ac:dyDescent="0.2">
      <c r="A51" s="77">
        <v>43</v>
      </c>
      <c r="B51" s="77" t="str">
        <f>IFERROR(VLOOKUP(A51,'Retail - PnL Format'!$A$8:$D$95,2,FALSE),"")</f>
        <v/>
      </c>
      <c r="C51" s="89" t="str">
        <f>IFERROR(IF(B51&lt;&gt;"v",REPT(" ",4)&amp;VLOOKUP(A51,'Retail - PnL Format'!$A$8:$D$95,4,FALSE),UPPER(VLOOKUP(A51,'Retail - PnL Format'!$A$8:$D$95,4,FALSE))),"")</f>
        <v/>
      </c>
      <c r="D51" s="90" t="str">
        <f>IFERROR(IF(OR(B51=0,B51="pa"),IF(VLOOKUP(A51,'Retail - PnL Format'!$A$8:$G$95,5,FALSE)=0,"",VLOOKUP(A51,'Retail - PnL Format'!$A$8:$G$95,5,FALSE)),""),"")</f>
        <v/>
      </c>
      <c r="E51" s="90" t="str">
        <f>IFERROR(IF(OR(B51=0,B51="p"),IF(VLOOKUP(A51,'Retail - PnL Format'!$A$8:$G$95,6,FALSE)=0,"",VLOOKUP(A51,'Retail - PnL Format'!$A$8:$G$95,6,FALSE)),""),"")</f>
        <v/>
      </c>
      <c r="F51" s="90" t="str">
        <f>IFERROR(IF(OR(B51="r",B51="t"),VLOOKUP(A51,'Retail - PnL Format'!$A$8:$G$95,7,FALSE),""),"")</f>
        <v/>
      </c>
      <c r="G51" s="80"/>
      <c r="H51" s="80"/>
    </row>
    <row r="52" spans="1:8" s="84" customFormat="1" ht="19.899999999999999" customHeight="1" x14ac:dyDescent="0.2">
      <c r="A52" s="98">
        <v>44</v>
      </c>
      <c r="B52" s="77" t="str">
        <f>IFERROR(VLOOKUP(A52,'Retail - PnL Format'!$A$8:$D$95,2,FALSE),"")</f>
        <v/>
      </c>
      <c r="C52" s="89" t="str">
        <f>IFERROR(IF(B52&lt;&gt;"v",REPT(" ",4)&amp;VLOOKUP(A52,'Retail - PnL Format'!$A$8:$D$95,4,FALSE),UPPER(VLOOKUP(A52,'Retail - PnL Format'!$A$8:$D$95,4,FALSE))),"")</f>
        <v/>
      </c>
      <c r="D52" s="90" t="str">
        <f>IFERROR(IF(OR(B52=0,B52="pa"),IF(VLOOKUP(A52,'Retail - PnL Format'!$A$8:$G$95,5,FALSE)=0,"",VLOOKUP(A52,'Retail - PnL Format'!$A$8:$G$95,5,FALSE)),""),"")</f>
        <v/>
      </c>
      <c r="E52" s="90" t="str">
        <f>IFERROR(IF(OR(B52=0,B52="p"),IF(VLOOKUP(A52,'Retail - PnL Format'!$A$8:$G$95,6,FALSE)=0,"",VLOOKUP(A52,'Retail - PnL Format'!$A$8:$G$95,6,FALSE)),""),"")</f>
        <v/>
      </c>
      <c r="F52" s="90" t="str">
        <f>IFERROR(IF(OR(B52="r",B52="t"),VLOOKUP(A52,'Retail - PnL Format'!$A$8:$G$95,7,FALSE),""),"")</f>
        <v/>
      </c>
      <c r="G52" s="80"/>
      <c r="H52" s="80"/>
    </row>
    <row r="53" spans="1:8" s="84" customFormat="1" ht="19.899999999999999" customHeight="1" x14ac:dyDescent="0.2">
      <c r="A53" s="77">
        <v>45</v>
      </c>
      <c r="B53" s="77" t="str">
        <f>IFERROR(VLOOKUP(A53,'Retail - PnL Format'!$A$8:$D$95,2,FALSE),"")</f>
        <v/>
      </c>
      <c r="C53" s="89" t="str">
        <f>IFERROR(IF(B53&lt;&gt;"v",REPT(" ",4)&amp;VLOOKUP(A53,'Retail - PnL Format'!$A$8:$D$95,4,FALSE),UPPER(VLOOKUP(A53,'Retail - PnL Format'!$A$8:$D$95,4,FALSE))),"")</f>
        <v/>
      </c>
      <c r="D53" s="90" t="str">
        <f>IFERROR(IF(OR(B53=0,B53="pa"),IF(VLOOKUP(A53,'Retail - PnL Format'!$A$8:$G$95,5,FALSE)=0,"",VLOOKUP(A53,'Retail - PnL Format'!$A$8:$G$95,5,FALSE)),""),"")</f>
        <v/>
      </c>
      <c r="E53" s="90" t="str">
        <f>IFERROR(IF(OR(B53=0,B53="p"),IF(VLOOKUP(A53,'Retail - PnL Format'!$A$8:$G$95,6,FALSE)=0,"",VLOOKUP(A53,'Retail - PnL Format'!$A$8:$G$95,6,FALSE)),""),"")</f>
        <v/>
      </c>
      <c r="F53" s="90" t="str">
        <f>IFERROR(IF(OR(B53="r",B53="t"),VLOOKUP(A53,'Retail - PnL Format'!$A$8:$G$95,7,FALSE),""),"")</f>
        <v/>
      </c>
      <c r="G53" s="80"/>
      <c r="H53" s="80"/>
    </row>
    <row r="54" spans="1:8" s="84" customFormat="1" ht="19.899999999999999" customHeight="1" x14ac:dyDescent="0.2">
      <c r="A54" s="98">
        <v>46</v>
      </c>
      <c r="B54" s="77" t="str">
        <f>IFERROR(VLOOKUP(A54,'Retail - PnL Format'!$A$8:$D$95,2,FALSE),"")</f>
        <v/>
      </c>
      <c r="C54" s="89" t="str">
        <f>IFERROR(IF(B54&lt;&gt;"v",REPT(" ",4)&amp;VLOOKUP(A54,'Retail - PnL Format'!$A$8:$D$95,4,FALSE),UPPER(VLOOKUP(A54,'Retail - PnL Format'!$A$8:$D$95,4,FALSE))),"")</f>
        <v/>
      </c>
      <c r="D54" s="90" t="str">
        <f>IFERROR(IF(OR(B54=0,B54="pa"),IF(VLOOKUP(A54,'Retail - PnL Format'!$A$8:$G$95,5,FALSE)=0,"",VLOOKUP(A54,'Retail - PnL Format'!$A$8:$G$95,5,FALSE)),""),"")</f>
        <v/>
      </c>
      <c r="E54" s="90" t="str">
        <f>IFERROR(IF(OR(B54=0,B54="p"),IF(VLOOKUP(A54,'Retail - PnL Format'!$A$8:$G$95,6,FALSE)=0,"",VLOOKUP(A54,'Retail - PnL Format'!$A$8:$G$95,6,FALSE)),""),"")</f>
        <v/>
      </c>
      <c r="F54" s="90" t="str">
        <f>IFERROR(IF(OR(B54="r",B54="t"),VLOOKUP(A54,'Retail - PnL Format'!$A$8:$G$95,7,FALSE),""),"")</f>
        <v/>
      </c>
      <c r="G54" s="80"/>
      <c r="H54" s="80"/>
    </row>
    <row r="55" spans="1:8" s="84" customFormat="1" ht="19.899999999999999" customHeight="1" x14ac:dyDescent="0.2">
      <c r="A55" s="77">
        <v>47</v>
      </c>
      <c r="B55" s="77" t="str">
        <f>IFERROR(VLOOKUP(A55,'Retail - PnL Format'!$A$8:$D$95,2,FALSE),"")</f>
        <v/>
      </c>
      <c r="C55" s="89" t="str">
        <f>IFERROR(IF(B55&lt;&gt;"v",REPT(" ",4)&amp;VLOOKUP(A55,'Retail - PnL Format'!$A$8:$D$95,4,FALSE),UPPER(VLOOKUP(A55,'Retail - PnL Format'!$A$8:$D$95,4,FALSE))),"")</f>
        <v/>
      </c>
      <c r="D55" s="90" t="str">
        <f>IFERROR(IF(OR(B55=0,B55="pa"),IF(VLOOKUP(A55,'Retail - PnL Format'!$A$8:$G$95,5,FALSE)=0,"",VLOOKUP(A55,'Retail - PnL Format'!$A$8:$G$95,5,FALSE)),""),"")</f>
        <v/>
      </c>
      <c r="E55" s="90" t="str">
        <f>IFERROR(IF(OR(B55=0,B55="p"),IF(VLOOKUP(A55,'Retail - PnL Format'!$A$8:$G$95,6,FALSE)=0,"",VLOOKUP(A55,'Retail - PnL Format'!$A$8:$G$95,6,FALSE)),""),"")</f>
        <v/>
      </c>
      <c r="F55" s="90" t="str">
        <f>IFERROR(IF(OR(B55="r",B55="t"),VLOOKUP(A55,'Retail - PnL Format'!$A$8:$G$95,7,FALSE),""),"")</f>
        <v/>
      </c>
      <c r="G55" s="80"/>
      <c r="H55" s="80"/>
    </row>
    <row r="56" spans="1:8" s="84" customFormat="1" ht="19.899999999999999" customHeight="1" x14ac:dyDescent="0.2">
      <c r="A56" s="98">
        <v>48</v>
      </c>
      <c r="B56" s="77" t="str">
        <f>IFERROR(VLOOKUP(A56,'Retail - PnL Format'!$A$8:$D$95,2,FALSE),"")</f>
        <v/>
      </c>
      <c r="C56" s="89" t="str">
        <f>IFERROR(IF(B56&lt;&gt;"v",REPT(" ",4)&amp;VLOOKUP(A56,'Retail - PnL Format'!$A$8:$D$95,4,FALSE),UPPER(VLOOKUP(A56,'Retail - PnL Format'!$A$8:$D$95,4,FALSE))),"")</f>
        <v/>
      </c>
      <c r="D56" s="90" t="str">
        <f>IFERROR(IF(OR(B56=0,B56="pa"),IF(VLOOKUP(A56,'Retail - PnL Format'!$A$8:$G$95,5,FALSE)=0,"",VLOOKUP(A56,'Retail - PnL Format'!$A$8:$G$95,5,FALSE)),""),"")</f>
        <v/>
      </c>
      <c r="E56" s="90" t="str">
        <f>IFERROR(IF(OR(B56=0,B56="p"),IF(VLOOKUP(A56,'Retail - PnL Format'!$A$8:$G$95,6,FALSE)=0,"",VLOOKUP(A56,'Retail - PnL Format'!$A$8:$G$95,6,FALSE)),""),"")</f>
        <v/>
      </c>
      <c r="F56" s="90" t="str">
        <f>IFERROR(IF(OR(B56="r",B56="t"),VLOOKUP(A56,'Retail - PnL Format'!$A$8:$G$95,7,FALSE),""),"")</f>
        <v/>
      </c>
      <c r="G56" s="80"/>
      <c r="H56" s="80"/>
    </row>
    <row r="57" spans="1:8" s="84" customFormat="1" ht="19.899999999999999" customHeight="1" x14ac:dyDescent="0.2">
      <c r="A57" s="77">
        <v>49</v>
      </c>
      <c r="B57" s="77" t="str">
        <f>IFERROR(VLOOKUP(A57,'Retail - PnL Format'!$A$8:$D$95,2,FALSE),"")</f>
        <v/>
      </c>
      <c r="C57" s="89" t="str">
        <f>IFERROR(IF(B57&lt;&gt;"v",REPT(" ",4)&amp;VLOOKUP(A57,'Retail - PnL Format'!$A$8:$D$95,4,FALSE),UPPER(VLOOKUP(A57,'Retail - PnL Format'!$A$8:$D$95,4,FALSE))),"")</f>
        <v/>
      </c>
      <c r="D57" s="90" t="str">
        <f>IFERROR(IF(OR(B57=0,B57="pa"),IF(VLOOKUP(A57,'Retail - PnL Format'!$A$8:$G$95,5,FALSE)=0,"",VLOOKUP(A57,'Retail - PnL Format'!$A$8:$G$95,5,FALSE)),""),"")</f>
        <v/>
      </c>
      <c r="E57" s="90" t="str">
        <f>IFERROR(IF(OR(B57=0,B57="p"),IF(VLOOKUP(A57,'Retail - PnL Format'!$A$8:$G$95,6,FALSE)=0,"",VLOOKUP(A57,'Retail - PnL Format'!$A$8:$G$95,6,FALSE)),""),"")</f>
        <v/>
      </c>
      <c r="F57" s="90" t="str">
        <f>IFERROR(IF(OR(B57="r",B57="t"),VLOOKUP(A57,'Retail - PnL Format'!$A$8:$G$95,7,FALSE),""),"")</f>
        <v/>
      </c>
      <c r="G57" s="80"/>
      <c r="H57" s="80"/>
    </row>
    <row r="58" spans="1:8" s="84" customFormat="1" ht="19.899999999999999" customHeight="1" x14ac:dyDescent="0.2">
      <c r="A58" s="98">
        <v>50</v>
      </c>
      <c r="B58" s="77" t="str">
        <f>IFERROR(VLOOKUP(A58,'Retail - PnL Format'!$A$8:$D$95,2,FALSE),"")</f>
        <v/>
      </c>
      <c r="C58" s="89" t="str">
        <f>IFERROR(IF(B58&lt;&gt;"v",REPT(" ",4)&amp;VLOOKUP(A58,'Retail - PnL Format'!$A$8:$D$95,4,FALSE),UPPER(VLOOKUP(A58,'Retail - PnL Format'!$A$8:$D$95,4,FALSE))),"")</f>
        <v/>
      </c>
      <c r="D58" s="90" t="str">
        <f>IFERROR(IF(OR(B58=0,B58="pa"),IF(VLOOKUP(A58,'Retail - PnL Format'!$A$8:$G$95,5,FALSE)=0,"",VLOOKUP(A58,'Retail - PnL Format'!$A$8:$G$95,5,FALSE)),""),"")</f>
        <v/>
      </c>
      <c r="E58" s="90" t="str">
        <f>IFERROR(IF(OR(B58=0,B58="p"),IF(VLOOKUP(A58,'Retail - PnL Format'!$A$8:$G$95,6,FALSE)=0,"",VLOOKUP(A58,'Retail - PnL Format'!$A$8:$G$95,6,FALSE)),""),"")</f>
        <v/>
      </c>
      <c r="F58" s="90" t="str">
        <f>IFERROR(IF(OR(B58="r",B58="t"),VLOOKUP(A58,'Retail - PnL Format'!$A$8:$G$95,7,FALSE),""),"")</f>
        <v/>
      </c>
      <c r="G58" s="80"/>
      <c r="H58" s="80"/>
    </row>
    <row r="59" spans="1:8" s="84" customFormat="1" ht="19.899999999999999" customHeight="1" x14ac:dyDescent="0.2">
      <c r="A59" s="77">
        <v>51</v>
      </c>
      <c r="B59" s="77" t="str">
        <f>IFERROR(VLOOKUP(A59,'Retail - PnL Format'!$A$8:$D$95,2,FALSE),"")</f>
        <v/>
      </c>
      <c r="C59" s="89" t="str">
        <f>IFERROR(IF(B59&lt;&gt;"v",REPT(" ",4)&amp;VLOOKUP(A59,'Retail - PnL Format'!$A$8:$D$95,4,FALSE),UPPER(VLOOKUP(A59,'Retail - PnL Format'!$A$8:$D$95,4,FALSE))),"")</f>
        <v/>
      </c>
      <c r="D59" s="90" t="str">
        <f>IFERROR(IF(OR(B59=0,B59="pa"),IF(VLOOKUP(A59,'Retail - PnL Format'!$A$8:$G$95,5,FALSE)=0,"",VLOOKUP(A59,'Retail - PnL Format'!$A$8:$G$95,5,FALSE)),""),"")</f>
        <v/>
      </c>
      <c r="E59" s="90" t="str">
        <f>IFERROR(IF(OR(B59=0,B59="p"),IF(VLOOKUP(A59,'Retail - PnL Format'!$A$8:$G$95,6,FALSE)=0,"",VLOOKUP(A59,'Retail - PnL Format'!$A$8:$G$95,6,FALSE)),""),"")</f>
        <v/>
      </c>
      <c r="F59" s="90" t="str">
        <f>IFERROR(IF(OR(B59="r",B59="t"),VLOOKUP(A59,'Retail - PnL Format'!$A$8:$G$95,7,FALSE),""),"")</f>
        <v/>
      </c>
      <c r="G59" s="80"/>
      <c r="H59" s="80"/>
    </row>
    <row r="60" spans="1:8" s="84" customFormat="1" ht="19.899999999999999" customHeight="1" x14ac:dyDescent="0.2">
      <c r="A60" s="98">
        <v>52</v>
      </c>
      <c r="B60" s="77" t="str">
        <f>IFERROR(VLOOKUP(A60,'Retail - PnL Format'!$A$8:$D$95,2,FALSE),"")</f>
        <v/>
      </c>
      <c r="C60" s="89" t="str">
        <f>IFERROR(IF(B60&lt;&gt;"v",REPT(" ",4)&amp;VLOOKUP(A60,'Retail - PnL Format'!$A$8:$D$95,4,FALSE),UPPER(VLOOKUP(A60,'Retail - PnL Format'!$A$8:$D$95,4,FALSE))),"")</f>
        <v/>
      </c>
      <c r="D60" s="90" t="str">
        <f>IFERROR(IF(OR(B60=0,B60="pa"),IF(VLOOKUP(A60,'Retail - PnL Format'!$A$8:$G$95,5,FALSE)=0,"",VLOOKUP(A60,'Retail - PnL Format'!$A$8:$G$95,5,FALSE)),""),"")</f>
        <v/>
      </c>
      <c r="E60" s="90" t="str">
        <f>IFERROR(IF(OR(B60=0,B60="p"),IF(VLOOKUP(A60,'Retail - PnL Format'!$A$8:$G$95,6,FALSE)=0,"",VLOOKUP(A60,'Retail - PnL Format'!$A$8:$G$95,6,FALSE)),""),"")</f>
        <v/>
      </c>
      <c r="F60" s="90" t="str">
        <f>IFERROR(IF(OR(B60="r",B60="t"),VLOOKUP(A60,'Retail - PnL Format'!$A$8:$G$95,7,FALSE),""),"")</f>
        <v/>
      </c>
      <c r="G60" s="80"/>
      <c r="H60" s="80"/>
    </row>
    <row r="61" spans="1:8" s="84" customFormat="1" ht="19.899999999999999" customHeight="1" x14ac:dyDescent="0.2">
      <c r="A61" s="77">
        <v>53</v>
      </c>
      <c r="B61" s="77" t="str">
        <f>IFERROR(VLOOKUP(A61,'Retail - PnL Format'!$A$8:$D$95,2,FALSE),"")</f>
        <v/>
      </c>
      <c r="C61" s="89" t="str">
        <f>IFERROR(IF(B61&lt;&gt;"v",REPT(" ",4)&amp;VLOOKUP(A61,'Retail - PnL Format'!$A$8:$D$95,4,FALSE),UPPER(VLOOKUP(A61,'Retail - PnL Format'!$A$8:$D$95,4,FALSE))),"")</f>
        <v/>
      </c>
      <c r="D61" s="90" t="str">
        <f>IFERROR(IF(OR(B61=0,B61="pa"),IF(VLOOKUP(A61,'Retail - PnL Format'!$A$8:$G$95,5,FALSE)=0,"",VLOOKUP(A61,'Retail - PnL Format'!$A$8:$G$95,5,FALSE)),""),"")</f>
        <v/>
      </c>
      <c r="E61" s="90" t="str">
        <f>IFERROR(IF(OR(B61=0,B61="p"),IF(VLOOKUP(A61,'Retail - PnL Format'!$A$8:$G$95,6,FALSE)=0,"",VLOOKUP(A61,'Retail - PnL Format'!$A$8:$G$95,6,FALSE)),""),"")</f>
        <v/>
      </c>
      <c r="F61" s="90" t="str">
        <f>IFERROR(IF(OR(B61="r",B61="t"),VLOOKUP(A61,'Retail - PnL Format'!$A$8:$G$95,7,FALSE),""),"")</f>
        <v/>
      </c>
      <c r="G61" s="80"/>
      <c r="H61" s="80"/>
    </row>
    <row r="62" spans="1:8" s="84" customFormat="1" ht="19.899999999999999" customHeight="1" x14ac:dyDescent="0.2">
      <c r="A62" s="98">
        <v>54</v>
      </c>
      <c r="B62" s="77" t="str">
        <f>IFERROR(VLOOKUP(A62,'Retail - PnL Format'!$A$8:$D$95,2,FALSE),"")</f>
        <v/>
      </c>
      <c r="C62" s="89" t="str">
        <f>IFERROR(IF(B62&lt;&gt;"v",REPT(" ",4)&amp;VLOOKUP(A62,'Retail - PnL Format'!$A$8:$D$95,4,FALSE),UPPER(VLOOKUP(A62,'Retail - PnL Format'!$A$8:$D$95,4,FALSE))),"")</f>
        <v/>
      </c>
      <c r="D62" s="90" t="str">
        <f>IFERROR(IF(OR(B62=0,B62="pa"),IF(VLOOKUP(A62,'Retail - PnL Format'!$A$8:$G$95,5,FALSE)=0,"",VLOOKUP(A62,'Retail - PnL Format'!$A$8:$G$95,5,FALSE)),""),"")</f>
        <v/>
      </c>
      <c r="E62" s="90" t="str">
        <f>IFERROR(IF(OR(B62=0,B62="p"),IF(VLOOKUP(A62,'Retail - PnL Format'!$A$8:$G$95,6,FALSE)=0,"",VLOOKUP(A62,'Retail - PnL Format'!$A$8:$G$95,6,FALSE)),""),"")</f>
        <v/>
      </c>
      <c r="F62" s="90" t="str">
        <f>IFERROR(IF(OR(B62="r",B62="t"),VLOOKUP(A62,'Retail - PnL Format'!$A$8:$G$95,7,FALSE),""),"")</f>
        <v/>
      </c>
      <c r="G62" s="80"/>
      <c r="H62" s="80"/>
    </row>
    <row r="63" spans="1:8" s="84" customFormat="1" ht="19.899999999999999" customHeight="1" x14ac:dyDescent="0.2">
      <c r="A63" s="77">
        <v>55</v>
      </c>
      <c r="B63" s="77" t="str">
        <f>IFERROR(VLOOKUP(A63,'Retail - PnL Format'!$A$8:$D$95,2,FALSE),"")</f>
        <v/>
      </c>
      <c r="C63" s="89" t="str">
        <f>IFERROR(IF(B63&lt;&gt;"v",REPT(" ",4)&amp;VLOOKUP(A63,'Retail - PnL Format'!$A$8:$D$95,4,FALSE),UPPER(VLOOKUP(A63,'Retail - PnL Format'!$A$8:$D$95,4,FALSE))),"")</f>
        <v/>
      </c>
      <c r="D63" s="90" t="str">
        <f>IFERROR(IF(OR(B63=0,B63="pa"),IF(VLOOKUP(A63,'Retail - PnL Format'!$A$8:$G$95,5,FALSE)=0,"",VLOOKUP(A63,'Retail - PnL Format'!$A$8:$G$95,5,FALSE)),""),"")</f>
        <v/>
      </c>
      <c r="E63" s="90" t="str">
        <f>IFERROR(IF(OR(B63=0,B63="p"),IF(VLOOKUP(A63,'Retail - PnL Format'!$A$8:$G$95,6,FALSE)=0,"",VLOOKUP(A63,'Retail - PnL Format'!$A$8:$G$95,6,FALSE)),""),"")</f>
        <v/>
      </c>
      <c r="F63" s="90" t="str">
        <f>IFERROR(IF(OR(B63="r",B63="t"),VLOOKUP(A63,'Retail - PnL Format'!$A$8:$G$95,7,FALSE),""),"")</f>
        <v/>
      </c>
      <c r="G63" s="80"/>
      <c r="H63" s="80"/>
    </row>
    <row r="64" spans="1:8" s="84" customFormat="1" ht="19.899999999999999" customHeight="1" x14ac:dyDescent="0.2">
      <c r="A64" s="98">
        <v>56</v>
      </c>
      <c r="B64" s="77" t="str">
        <f>IFERROR(VLOOKUP(A64,'Retail - PnL Format'!$A$8:$D$95,2,FALSE),"")</f>
        <v/>
      </c>
      <c r="C64" s="89" t="str">
        <f>IFERROR(IF(B64&lt;&gt;"v",REPT(" ",4)&amp;VLOOKUP(A64,'Retail - PnL Format'!$A$8:$D$95,4,FALSE),UPPER(VLOOKUP(A64,'Retail - PnL Format'!$A$8:$D$95,4,FALSE))),"")</f>
        <v/>
      </c>
      <c r="D64" s="90" t="str">
        <f>IFERROR(IF(OR(B64=0,B64="pa"),IF(VLOOKUP(A64,'Retail - PnL Format'!$A$8:$G$95,5,FALSE)=0,"",VLOOKUP(A64,'Retail - PnL Format'!$A$8:$G$95,5,FALSE)),""),"")</f>
        <v/>
      </c>
      <c r="E64" s="90" t="str">
        <f>IFERROR(IF(OR(B64=0,B64="p"),IF(VLOOKUP(A64,'Retail - PnL Format'!$A$8:$G$95,6,FALSE)=0,"",VLOOKUP(A64,'Retail - PnL Format'!$A$8:$G$95,6,FALSE)),""),"")</f>
        <v/>
      </c>
      <c r="F64" s="90" t="str">
        <f>IFERROR(IF(OR(B64="r",B64="t"),VLOOKUP(A64,'Retail - PnL Format'!$A$8:$G$95,7,FALSE),""),"")</f>
        <v/>
      </c>
      <c r="G64" s="80"/>
      <c r="H64" s="80"/>
    </row>
    <row r="65" spans="1:8" s="84" customFormat="1" ht="19.899999999999999" customHeight="1" x14ac:dyDescent="0.2">
      <c r="A65" s="77">
        <v>57</v>
      </c>
      <c r="B65" s="77" t="str">
        <f>IFERROR(VLOOKUP(A65,'Retail - PnL Format'!$A$8:$D$95,2,FALSE),"")</f>
        <v/>
      </c>
      <c r="C65" s="89" t="str">
        <f>IFERROR(IF(B65&lt;&gt;"v",REPT(" ",4)&amp;VLOOKUP(A65,'Retail - PnL Format'!$A$8:$D$95,4,FALSE),UPPER(VLOOKUP(A65,'Retail - PnL Format'!$A$8:$D$95,4,FALSE))),"")</f>
        <v/>
      </c>
      <c r="D65" s="90" t="str">
        <f>IFERROR(IF(OR(B65=0,B65="pa"),IF(VLOOKUP(A65,'Retail - PnL Format'!$A$8:$G$95,5,FALSE)=0,"",VLOOKUP(A65,'Retail - PnL Format'!$A$8:$G$95,5,FALSE)),""),"")</f>
        <v/>
      </c>
      <c r="E65" s="90" t="str">
        <f>IFERROR(IF(OR(B65=0,B65="p"),IF(VLOOKUP(A65,'Retail - PnL Format'!$A$8:$G$95,6,FALSE)=0,"",VLOOKUP(A65,'Retail - PnL Format'!$A$8:$G$95,6,FALSE)),""),"")</f>
        <v/>
      </c>
      <c r="F65" s="90" t="str">
        <f>IFERROR(IF(OR(B65="r",B65="t"),VLOOKUP(A65,'Retail - PnL Format'!$A$8:$G$95,7,FALSE),""),"")</f>
        <v/>
      </c>
      <c r="G65" s="80"/>
      <c r="H65" s="80"/>
    </row>
    <row r="66" spans="1:8" s="84" customFormat="1" ht="19.899999999999999" customHeight="1" x14ac:dyDescent="0.2">
      <c r="A66" s="98">
        <v>58</v>
      </c>
      <c r="B66" s="77" t="str">
        <f>IFERROR(VLOOKUP(A66,'Retail - PnL Format'!$A$8:$D$95,2,FALSE),"")</f>
        <v/>
      </c>
      <c r="C66" s="89" t="str">
        <f>IFERROR(IF(B66&lt;&gt;"v",REPT(" ",4)&amp;VLOOKUP(A66,'Retail - PnL Format'!$A$8:$D$95,4,FALSE),UPPER(VLOOKUP(A66,'Retail - PnL Format'!$A$8:$D$95,4,FALSE))),"")</f>
        <v/>
      </c>
      <c r="D66" s="90" t="str">
        <f>IFERROR(IF(OR(B66=0,B66="pa"),IF(VLOOKUP(A66,'Retail - PnL Format'!$A$8:$G$95,5,FALSE)=0,"",VLOOKUP(A66,'Retail - PnL Format'!$A$8:$G$95,5,FALSE)),""),"")</f>
        <v/>
      </c>
      <c r="E66" s="90" t="str">
        <f>IFERROR(IF(OR(B66=0,B66="p"),IF(VLOOKUP(A66,'Retail - PnL Format'!$A$8:$G$95,6,FALSE)=0,"",VLOOKUP(A66,'Retail - PnL Format'!$A$8:$G$95,6,FALSE)),""),"")</f>
        <v/>
      </c>
      <c r="F66" s="90" t="str">
        <f>IFERROR(IF(OR(B66="r",B66="t"),VLOOKUP(A66,'Retail - PnL Format'!$A$8:$G$95,7,FALSE),""),"")</f>
        <v/>
      </c>
      <c r="G66" s="80"/>
      <c r="H66" s="80"/>
    </row>
    <row r="67" spans="1:8" s="84" customFormat="1" ht="19.899999999999999" customHeight="1" x14ac:dyDescent="0.2">
      <c r="A67" s="77">
        <v>59</v>
      </c>
      <c r="B67" s="77" t="str">
        <f>IFERROR(VLOOKUP(A67,'Retail - PnL Format'!$A$8:$D$95,2,FALSE),"")</f>
        <v/>
      </c>
      <c r="C67" s="89" t="str">
        <f>IFERROR(IF(B67&lt;&gt;"v",REPT(" ",4)&amp;VLOOKUP(A67,'Retail - PnL Format'!$A$8:$D$95,4,FALSE),UPPER(VLOOKUP(A67,'Retail - PnL Format'!$A$8:$D$95,4,FALSE))),"")</f>
        <v/>
      </c>
      <c r="D67" s="90" t="str">
        <f>IFERROR(IF(OR(B67=0,B67="pa"),IF(VLOOKUP(A67,'Retail - PnL Format'!$A$8:$G$95,5,FALSE)=0,"",VLOOKUP(A67,'Retail - PnL Format'!$A$8:$G$95,5,FALSE)),""),"")</f>
        <v/>
      </c>
      <c r="E67" s="90" t="str">
        <f>IFERROR(IF(OR(B67=0,B67="p"),IF(VLOOKUP(A67,'Retail - PnL Format'!$A$8:$G$95,6,FALSE)=0,"",VLOOKUP(A67,'Retail - PnL Format'!$A$8:$G$95,6,FALSE)),""),"")</f>
        <v/>
      </c>
      <c r="F67" s="90" t="str">
        <f>IFERROR(IF(OR(B67="r",B67="t"),VLOOKUP(A67,'Retail - PnL Format'!$A$8:$G$95,7,FALSE),""),"")</f>
        <v/>
      </c>
      <c r="G67" s="80"/>
      <c r="H67" s="80"/>
    </row>
    <row r="68" spans="1:8" s="84" customFormat="1" ht="19.899999999999999" customHeight="1" x14ac:dyDescent="0.2">
      <c r="A68" s="98">
        <v>60</v>
      </c>
      <c r="B68" s="77" t="str">
        <f>IFERROR(VLOOKUP(A68,'Retail - PnL Format'!$A$8:$D$95,2,FALSE),"")</f>
        <v/>
      </c>
      <c r="C68" s="89" t="str">
        <f>IFERROR(IF(B68&lt;&gt;"v",REPT(" ",4)&amp;VLOOKUP(A68,'Retail - PnL Format'!$A$8:$D$95,4,FALSE),UPPER(VLOOKUP(A68,'Retail - PnL Format'!$A$8:$D$95,4,FALSE))),"")</f>
        <v/>
      </c>
      <c r="D68" s="90" t="str">
        <f>IFERROR(IF(OR(B68=0,B68="pa"),IF(VLOOKUP(A68,'Retail - PnL Format'!$A$8:$G$95,5,FALSE)=0,"",VLOOKUP(A68,'Retail - PnL Format'!$A$8:$G$95,5,FALSE)),""),"")</f>
        <v/>
      </c>
      <c r="E68" s="90" t="str">
        <f>IFERROR(IF(OR(B68=0,B68="p"),IF(VLOOKUP(A68,'Retail - PnL Format'!$A$8:$G$95,6,FALSE)=0,"",VLOOKUP(A68,'Retail - PnL Format'!$A$8:$G$95,6,FALSE)),""),"")</f>
        <v/>
      </c>
      <c r="F68" s="90" t="str">
        <f>IFERROR(IF(OR(B68="r",B68="t"),VLOOKUP(A68,'Retail - PnL Format'!$A$8:$G$95,7,FALSE),""),"")</f>
        <v/>
      </c>
      <c r="G68" s="80"/>
      <c r="H68" s="80"/>
    </row>
    <row r="69" spans="1:8" s="84" customFormat="1" ht="19.899999999999999" customHeight="1" x14ac:dyDescent="0.2">
      <c r="A69" s="77">
        <v>61</v>
      </c>
      <c r="B69" s="77" t="str">
        <f>IFERROR(VLOOKUP(A69,'Retail - PnL Format'!$A$8:$D$95,2,FALSE),"")</f>
        <v/>
      </c>
      <c r="C69" s="89" t="str">
        <f>IFERROR(IF(B69&lt;&gt;"v",REPT(" ",4)&amp;VLOOKUP(A69,'Retail - PnL Format'!$A$8:$D$95,4,FALSE),UPPER(VLOOKUP(A69,'Retail - PnL Format'!$A$8:$D$95,4,FALSE))),"")</f>
        <v/>
      </c>
      <c r="D69" s="90" t="str">
        <f>IFERROR(IF(OR(B69=0,B69="pa"),IF(VLOOKUP(A69,'Retail - PnL Format'!$A$8:$G$95,5,FALSE)=0,"",VLOOKUP(A69,'Retail - PnL Format'!$A$8:$G$95,5,FALSE)),""),"")</f>
        <v/>
      </c>
      <c r="E69" s="90" t="str">
        <f>IFERROR(IF(OR(B69=0,B69="p"),IF(VLOOKUP(A69,'Retail - PnL Format'!$A$8:$G$95,6,FALSE)=0,"",VLOOKUP(A69,'Retail - PnL Format'!$A$8:$G$95,6,FALSE)),""),"")</f>
        <v/>
      </c>
      <c r="F69" s="90" t="str">
        <f>IFERROR(IF(OR(B69="r",B69="t"),VLOOKUP(A69,'Retail - PnL Format'!$A$8:$G$95,7,FALSE),""),"")</f>
        <v/>
      </c>
      <c r="G69" s="80"/>
      <c r="H69" s="80"/>
    </row>
    <row r="70" spans="1:8" s="84" customFormat="1" ht="19.899999999999999" customHeight="1" x14ac:dyDescent="0.2">
      <c r="A70" s="98">
        <v>62</v>
      </c>
      <c r="B70" s="77" t="str">
        <f>IFERROR(VLOOKUP(A70,'Retail - PnL Format'!$A$8:$D$95,2,FALSE),"")</f>
        <v/>
      </c>
      <c r="C70" s="89" t="str">
        <f>IFERROR(IF(B70&lt;&gt;"v",REPT(" ",4)&amp;VLOOKUP(A70,'Retail - PnL Format'!$A$8:$D$95,4,FALSE),UPPER(VLOOKUP(A70,'Retail - PnL Format'!$A$8:$D$95,4,FALSE))),"")</f>
        <v/>
      </c>
      <c r="D70" s="90" t="str">
        <f>IFERROR(IF(OR(B70=0,B70="pa"),IF(VLOOKUP(A70,'Retail - PnL Format'!$A$8:$G$95,5,FALSE)=0,"",VLOOKUP(A70,'Retail - PnL Format'!$A$8:$G$95,5,FALSE)),""),"")</f>
        <v/>
      </c>
      <c r="E70" s="90" t="str">
        <f>IFERROR(IF(OR(B70=0,B70="p"),IF(VLOOKUP(A70,'Retail - PnL Format'!$A$8:$G$95,6,FALSE)=0,"",VLOOKUP(A70,'Retail - PnL Format'!$A$8:$G$95,6,FALSE)),""),"")</f>
        <v/>
      </c>
      <c r="F70" s="90" t="str">
        <f>IFERROR(IF(OR(B70="r",B70="t"),VLOOKUP(A70,'Retail - PnL Format'!$A$8:$G$95,7,FALSE),""),"")</f>
        <v/>
      </c>
      <c r="G70" s="80"/>
      <c r="H70" s="80"/>
    </row>
    <row r="71" spans="1:8" s="84" customFormat="1" ht="19.899999999999999" customHeight="1" x14ac:dyDescent="0.2">
      <c r="A71" s="77">
        <v>63</v>
      </c>
      <c r="B71" s="77" t="str">
        <f>IFERROR(VLOOKUP(A71,'Retail - PnL Format'!$A$8:$D$95,2,FALSE),"")</f>
        <v/>
      </c>
      <c r="C71" s="89" t="str">
        <f>IFERROR(IF(B71&lt;&gt;"v",REPT(" ",4)&amp;VLOOKUP(A71,'Retail - PnL Format'!$A$8:$D$95,4,FALSE),UPPER(VLOOKUP(A71,'Retail - PnL Format'!$A$8:$D$95,4,FALSE))),"")</f>
        <v/>
      </c>
      <c r="D71" s="90" t="str">
        <f>IFERROR(IF(OR(B71=0,B71="pa"),IF(VLOOKUP(A71,'Retail - PnL Format'!$A$8:$G$95,5,FALSE)=0,"",VLOOKUP(A71,'Retail - PnL Format'!$A$8:$G$95,5,FALSE)),""),"")</f>
        <v/>
      </c>
      <c r="E71" s="90" t="str">
        <f>IFERROR(IF(OR(B71=0,B71="p"),IF(VLOOKUP(A71,'Retail - PnL Format'!$A$8:$G$95,6,FALSE)=0,"",VLOOKUP(A71,'Retail - PnL Format'!$A$8:$G$95,6,FALSE)),""),"")</f>
        <v/>
      </c>
      <c r="F71" s="90" t="str">
        <f>IFERROR(IF(OR(B71="r",B71="t"),VLOOKUP(A71,'Retail - PnL Format'!$A$8:$G$95,7,FALSE),""),"")</f>
        <v/>
      </c>
      <c r="G71" s="80"/>
      <c r="H71" s="80"/>
    </row>
    <row r="72" spans="1:8" s="84" customFormat="1" ht="19.899999999999999" customHeight="1" x14ac:dyDescent="0.2">
      <c r="A72" s="98">
        <v>64</v>
      </c>
      <c r="B72" s="77" t="str">
        <f>IFERROR(VLOOKUP(A72,'Retail - PnL Format'!$A$8:$D$95,2,FALSE),"")</f>
        <v/>
      </c>
      <c r="C72" s="89" t="str">
        <f>IFERROR(IF(B72&lt;&gt;"v",REPT(" ",4)&amp;VLOOKUP(A72,'Retail - PnL Format'!$A$8:$D$95,4,FALSE),UPPER(VLOOKUP(A72,'Retail - PnL Format'!$A$8:$D$95,4,FALSE))),"")</f>
        <v/>
      </c>
      <c r="D72" s="90" t="str">
        <f>IFERROR(IF(OR(B72=0,B72="pa"),IF(VLOOKUP(A72,'Retail - PnL Format'!$A$8:$G$95,5,FALSE)=0,"",VLOOKUP(A72,'Retail - PnL Format'!$A$8:$G$95,5,FALSE)),""),"")</f>
        <v/>
      </c>
      <c r="E72" s="90" t="str">
        <f>IFERROR(IF(OR(B72=0,B72="p"),IF(VLOOKUP(A72,'Retail - PnL Format'!$A$8:$G$95,6,FALSE)=0,"",VLOOKUP(A72,'Retail - PnL Format'!$A$8:$G$95,6,FALSE)),""),"")</f>
        <v/>
      </c>
      <c r="F72" s="90" t="str">
        <f>IFERROR(IF(OR(B72="r",B72="t"),VLOOKUP(A72,'Retail - PnL Format'!$A$8:$G$95,7,FALSE),""),"")</f>
        <v/>
      </c>
      <c r="G72" s="80"/>
      <c r="H72" s="80"/>
    </row>
    <row r="73" spans="1:8" s="84" customFormat="1" ht="19.899999999999999" customHeight="1" x14ac:dyDescent="0.2">
      <c r="A73" s="77">
        <v>65</v>
      </c>
      <c r="B73" s="77" t="str">
        <f>IFERROR(VLOOKUP(A73,'Retail - PnL Format'!$A$8:$D$95,2,FALSE),"")</f>
        <v/>
      </c>
      <c r="C73" s="89" t="str">
        <f>IFERROR(IF(B73&lt;&gt;"v",REPT(" ",4)&amp;VLOOKUP(A73,'Retail - PnL Format'!$A$8:$D$95,4,FALSE),UPPER(VLOOKUP(A73,'Retail - PnL Format'!$A$8:$D$95,4,FALSE))),"")</f>
        <v/>
      </c>
      <c r="D73" s="90" t="str">
        <f>IFERROR(IF(OR(B73=0,B73="pa"),IF(VLOOKUP(A73,'Retail - PnL Format'!$A$8:$G$95,5,FALSE)=0,"",VLOOKUP(A73,'Retail - PnL Format'!$A$8:$G$95,5,FALSE)),""),"")</f>
        <v/>
      </c>
      <c r="E73" s="90" t="str">
        <f>IFERROR(IF(OR(B73=0,B73="p"),IF(VLOOKUP(A73,'Retail - PnL Format'!$A$8:$G$95,6,FALSE)=0,"",VLOOKUP(A73,'Retail - PnL Format'!$A$8:$G$95,6,FALSE)),""),"")</f>
        <v/>
      </c>
      <c r="F73" s="90" t="str">
        <f>IFERROR(IF(OR(B73="r",B73="t"),VLOOKUP(A73,'Retail - PnL Format'!$A$8:$G$95,7,FALSE),""),"")</f>
        <v/>
      </c>
      <c r="G73" s="80"/>
      <c r="H73" s="80"/>
    </row>
    <row r="74" spans="1:8" s="84" customFormat="1" ht="19.899999999999999" customHeight="1" x14ac:dyDescent="0.2">
      <c r="A74" s="98">
        <v>66</v>
      </c>
      <c r="B74" s="77" t="str">
        <f>IFERROR(VLOOKUP(A74,'Retail - PnL Format'!$A$8:$D$95,2,FALSE),"")</f>
        <v/>
      </c>
      <c r="C74" s="89" t="str">
        <f>IFERROR(IF(B74&lt;&gt;"v",REPT(" ",4)&amp;VLOOKUP(A74,'Retail - PnL Format'!$A$8:$D$95,4,FALSE),UPPER(VLOOKUP(A74,'Retail - PnL Format'!$A$8:$D$95,4,FALSE))),"")</f>
        <v/>
      </c>
      <c r="D74" s="90" t="str">
        <f>IFERROR(IF(OR(B74=0,B74="pa"),IF(VLOOKUP(A74,'Retail - PnL Format'!$A$8:$G$95,5,FALSE)=0,"",VLOOKUP(A74,'Retail - PnL Format'!$A$8:$G$95,5,FALSE)),""),"")</f>
        <v/>
      </c>
      <c r="E74" s="90" t="str">
        <f>IFERROR(IF(OR(B74=0,B74="p"),IF(VLOOKUP(A74,'Retail - PnL Format'!$A$8:$G$95,6,FALSE)=0,"",VLOOKUP(A74,'Retail - PnL Format'!$A$8:$G$95,6,FALSE)),""),"")</f>
        <v/>
      </c>
      <c r="F74" s="90" t="str">
        <f>IFERROR(IF(OR(B74="r",B74="t"),VLOOKUP(A74,'Retail - PnL Format'!$A$8:$G$95,7,FALSE),""),"")</f>
        <v/>
      </c>
      <c r="G74" s="80"/>
      <c r="H74" s="80"/>
    </row>
    <row r="75" spans="1:8" s="84" customFormat="1" ht="19.899999999999999" customHeight="1" x14ac:dyDescent="0.2">
      <c r="A75" s="77">
        <v>67</v>
      </c>
      <c r="B75" s="77" t="str">
        <f>IFERROR(VLOOKUP(A75,'Retail - PnL Format'!$A$8:$D$95,2,FALSE),"")</f>
        <v/>
      </c>
      <c r="C75" s="89" t="str">
        <f>IFERROR(IF(B75&lt;&gt;"v",REPT(" ",4)&amp;VLOOKUP(A75,'Retail - PnL Format'!$A$8:$D$95,4,FALSE),UPPER(VLOOKUP(A75,'Retail - PnL Format'!$A$8:$D$95,4,FALSE))),"")</f>
        <v/>
      </c>
      <c r="D75" s="90" t="str">
        <f>IFERROR(IF(OR(B75=0,B75="pa"),IF(VLOOKUP(A75,'Retail - PnL Format'!$A$8:$G$95,5,FALSE)=0,"",VLOOKUP(A75,'Retail - PnL Format'!$A$8:$G$95,5,FALSE)),""),"")</f>
        <v/>
      </c>
      <c r="E75" s="90" t="str">
        <f>IFERROR(IF(OR(B75=0,B75="p"),IF(VLOOKUP(A75,'Retail - PnL Format'!$A$8:$G$95,6,FALSE)=0,"",VLOOKUP(A75,'Retail - PnL Format'!$A$8:$G$95,6,FALSE)),""),"")</f>
        <v/>
      </c>
      <c r="F75" s="90" t="str">
        <f>IFERROR(IF(OR(B75="r",B75="t"),VLOOKUP(A75,'Retail - PnL Format'!$A$8:$G$95,7,FALSE),""),"")</f>
        <v/>
      </c>
      <c r="G75" s="80"/>
      <c r="H75" s="80"/>
    </row>
    <row r="76" spans="1:8" s="84" customFormat="1" ht="19.899999999999999" customHeight="1" x14ac:dyDescent="0.2">
      <c r="A76" s="98">
        <v>68</v>
      </c>
      <c r="B76" s="77" t="str">
        <f>IFERROR(VLOOKUP(A76,'Retail - PnL Format'!$A$8:$D$95,2,FALSE),"")</f>
        <v/>
      </c>
      <c r="C76" s="89" t="str">
        <f>IFERROR(IF(B76&lt;&gt;"v",REPT(" ",4)&amp;VLOOKUP(A76,'Retail - PnL Format'!$A$8:$D$95,4,FALSE),UPPER(VLOOKUP(A76,'Retail - PnL Format'!$A$8:$D$95,4,FALSE))),"")</f>
        <v/>
      </c>
      <c r="D76" s="90" t="str">
        <f>IFERROR(IF(OR(B76=0,B76="pa"),IF(VLOOKUP(A76,'Retail - PnL Format'!$A$8:$G$95,5,FALSE)=0,"",VLOOKUP(A76,'Retail - PnL Format'!$A$8:$G$95,5,FALSE)),""),"")</f>
        <v/>
      </c>
      <c r="E76" s="90" t="str">
        <f>IFERROR(IF(OR(B76=0,B76="p"),IF(VLOOKUP(A76,'Retail - PnL Format'!$A$8:$G$95,6,FALSE)=0,"",VLOOKUP(A76,'Retail - PnL Format'!$A$8:$G$95,6,FALSE)),""),"")</f>
        <v/>
      </c>
      <c r="F76" s="90" t="str">
        <f>IFERROR(IF(OR(B76="r",B76="t"),VLOOKUP(A76,'Retail - PnL Format'!$A$8:$G$95,7,FALSE),""),"")</f>
        <v/>
      </c>
      <c r="G76" s="80"/>
      <c r="H76" s="80"/>
    </row>
    <row r="77" spans="1:8" s="84" customFormat="1" ht="19.899999999999999" customHeight="1" x14ac:dyDescent="0.2">
      <c r="A77" s="77">
        <v>69</v>
      </c>
      <c r="B77" s="77" t="str">
        <f>IFERROR(VLOOKUP(A77,'Retail - PnL Format'!$A$8:$D$95,2,FALSE),"")</f>
        <v/>
      </c>
      <c r="C77" s="89" t="str">
        <f>IFERROR(IF(B77&lt;&gt;"v",REPT(" ",4)&amp;VLOOKUP(A77,'Retail - PnL Format'!$A$8:$D$95,4,FALSE),UPPER(VLOOKUP(A77,'Retail - PnL Format'!$A$8:$D$95,4,FALSE))),"")</f>
        <v/>
      </c>
      <c r="D77" s="90" t="str">
        <f>IFERROR(IF(OR(B77=0,B77="pa"),IF(VLOOKUP(A77,'Retail - PnL Format'!$A$8:$G$95,5,FALSE)=0,"",VLOOKUP(A77,'Retail - PnL Format'!$A$8:$G$95,5,FALSE)),""),"")</f>
        <v/>
      </c>
      <c r="E77" s="90" t="str">
        <f>IFERROR(IF(OR(B77=0,B77="p"),IF(VLOOKUP(A77,'Retail - PnL Format'!$A$8:$G$95,6,FALSE)=0,"",VLOOKUP(A77,'Retail - PnL Format'!$A$8:$G$95,6,FALSE)),""),"")</f>
        <v/>
      </c>
      <c r="F77" s="90" t="str">
        <f>IFERROR(IF(OR(B77="r",B77="t"),VLOOKUP(A77,'Retail - PnL Format'!$A$8:$G$95,7,FALSE),""),"")</f>
        <v/>
      </c>
      <c r="G77" s="80"/>
      <c r="H77" s="80"/>
    </row>
    <row r="78" spans="1:8" s="84" customFormat="1" ht="19.899999999999999" customHeight="1" x14ac:dyDescent="0.2">
      <c r="A78" s="98">
        <v>70</v>
      </c>
      <c r="B78" s="77" t="str">
        <f>IFERROR(VLOOKUP(A78,'Retail - PnL Format'!$A$8:$D$95,2,FALSE),"")</f>
        <v/>
      </c>
      <c r="C78" s="89" t="str">
        <f>IFERROR(IF(B78&lt;&gt;"v",REPT(" ",4)&amp;VLOOKUP(A78,'Retail - PnL Format'!$A$8:$D$95,4,FALSE),UPPER(VLOOKUP(A78,'Retail - PnL Format'!$A$8:$D$95,4,FALSE))),"")</f>
        <v/>
      </c>
      <c r="D78" s="90" t="str">
        <f>IFERROR(IF(OR(B78=0,B78="pa"),IF(VLOOKUP(A78,'Retail - PnL Format'!$A$8:$G$95,5,FALSE)=0,"",VLOOKUP(A78,'Retail - PnL Format'!$A$8:$G$95,5,FALSE)),""),"")</f>
        <v/>
      </c>
      <c r="E78" s="90" t="str">
        <f>IFERROR(IF(OR(B78=0,B78="p"),IF(VLOOKUP(A78,'Retail - PnL Format'!$A$8:$G$95,6,FALSE)=0,"",VLOOKUP(A78,'Retail - PnL Format'!$A$8:$G$95,6,FALSE)),""),"")</f>
        <v/>
      </c>
      <c r="F78" s="90" t="str">
        <f>IFERROR(IF(OR(B78="r",B78="t"),VLOOKUP(A78,'Retail - PnL Format'!$A$8:$G$95,7,FALSE),""),"")</f>
        <v/>
      </c>
      <c r="G78" s="80"/>
      <c r="H78" s="80"/>
    </row>
    <row r="79" spans="1:8" s="84" customFormat="1" ht="19.899999999999999" customHeight="1" x14ac:dyDescent="0.2">
      <c r="A79" s="77">
        <v>71</v>
      </c>
      <c r="B79" s="77" t="str">
        <f>IFERROR(VLOOKUP(A79,'Retail - PnL Format'!$A$8:$D$95,2,FALSE),"")</f>
        <v/>
      </c>
      <c r="C79" s="89" t="str">
        <f>IFERROR(IF(B79&lt;&gt;"v",REPT(" ",4)&amp;VLOOKUP(A79,'Retail - PnL Format'!$A$8:$D$95,4,FALSE),UPPER(VLOOKUP(A79,'Retail - PnL Format'!$A$8:$D$95,4,FALSE))),"")</f>
        <v/>
      </c>
      <c r="D79" s="90" t="str">
        <f>IFERROR(IF(OR(B79=0,B79="pa"),IF(VLOOKUP(A79,'Retail - PnL Format'!$A$8:$G$95,5,FALSE)=0,"",VLOOKUP(A79,'Retail - PnL Format'!$A$8:$G$95,5,FALSE)),""),"")</f>
        <v/>
      </c>
      <c r="E79" s="90" t="str">
        <f>IFERROR(IF(OR(B79=0,B79="p"),IF(VLOOKUP(A79,'Retail - PnL Format'!$A$8:$G$95,6,FALSE)=0,"",VLOOKUP(A79,'Retail - PnL Format'!$A$8:$G$95,6,FALSE)),""),"")</f>
        <v/>
      </c>
      <c r="F79" s="90" t="str">
        <f>IFERROR(IF(OR(B79="r",B79="t"),VLOOKUP(A79,'Retail - PnL Format'!$A$8:$G$95,7,FALSE),""),"")</f>
        <v/>
      </c>
      <c r="G79" s="80"/>
      <c r="H79" s="80"/>
    </row>
    <row r="80" spans="1:8" s="84" customFormat="1" ht="19.899999999999999" customHeight="1" x14ac:dyDescent="0.2">
      <c r="A80" s="98">
        <v>72</v>
      </c>
      <c r="B80" s="77" t="str">
        <f>IFERROR(VLOOKUP(A80,'Retail - PnL Format'!$A$8:$D$95,2,FALSE),"")</f>
        <v/>
      </c>
      <c r="C80" s="89" t="str">
        <f>IFERROR(IF(B80&lt;&gt;"v",REPT(" ",4)&amp;VLOOKUP(A80,'Retail - PnL Format'!$A$8:$D$95,4,FALSE),UPPER(VLOOKUP(A80,'Retail - PnL Format'!$A$8:$D$95,4,FALSE))),"")</f>
        <v/>
      </c>
      <c r="D80" s="90" t="str">
        <f>IFERROR(IF(OR(B80=0,B80="pa"),IF(VLOOKUP(A80,'Retail - PnL Format'!$A$8:$G$95,5,FALSE)=0,"",VLOOKUP(A80,'Retail - PnL Format'!$A$8:$G$95,5,FALSE)),""),"")</f>
        <v/>
      </c>
      <c r="E80" s="90" t="str">
        <f>IFERROR(IF(OR(B80=0,B80="p"),IF(VLOOKUP(A80,'Retail - PnL Format'!$A$8:$G$95,6,FALSE)=0,"",VLOOKUP(A80,'Retail - PnL Format'!$A$8:$G$95,6,FALSE)),""),"")</f>
        <v/>
      </c>
      <c r="F80" s="90" t="str">
        <f>IFERROR(IF(OR(B80="r",B80="t"),VLOOKUP(A80,'Retail - PnL Format'!$A$8:$G$95,7,FALSE),""),"")</f>
        <v/>
      </c>
      <c r="G80" s="80"/>
      <c r="H80" s="80"/>
    </row>
    <row r="81" spans="1:8" s="84" customFormat="1" ht="19.899999999999999" customHeight="1" x14ac:dyDescent="0.2">
      <c r="A81" s="77">
        <v>73</v>
      </c>
      <c r="B81" s="77" t="str">
        <f>IFERROR(VLOOKUP(A81,'Retail - PnL Format'!$A$8:$D$95,2,FALSE),"")</f>
        <v/>
      </c>
      <c r="C81" s="89" t="str">
        <f>IFERROR(IF(B81&lt;&gt;"v",REPT(" ",4)&amp;VLOOKUP(A81,'Retail - PnL Format'!$A$8:$D$95,4,FALSE),UPPER(VLOOKUP(A81,'Retail - PnL Format'!$A$8:$D$95,4,FALSE))),"")</f>
        <v/>
      </c>
      <c r="D81" s="90" t="str">
        <f>IFERROR(IF(OR(B81=0,B81="pa"),IF(VLOOKUP(A81,'Retail - PnL Format'!$A$8:$G$95,5,FALSE)=0,"",VLOOKUP(A81,'Retail - PnL Format'!$A$8:$G$95,5,FALSE)),""),"")</f>
        <v/>
      </c>
      <c r="E81" s="90" t="str">
        <f>IFERROR(IF(OR(B81=0,B81="p"),IF(VLOOKUP(A81,'Retail - PnL Format'!$A$8:$G$95,6,FALSE)=0,"",VLOOKUP(A81,'Retail - PnL Format'!$A$8:$G$95,6,FALSE)),""),"")</f>
        <v/>
      </c>
      <c r="F81" s="90" t="str">
        <f>IFERROR(IF(OR(B81="r",B81="t"),VLOOKUP(A81,'Retail - PnL Format'!$A$8:$G$95,7,FALSE),""),"")</f>
        <v/>
      </c>
      <c r="G81" s="80"/>
      <c r="H81" s="80"/>
    </row>
    <row r="82" spans="1:8" s="84" customFormat="1" ht="19.899999999999999" customHeight="1" x14ac:dyDescent="0.2">
      <c r="A82" s="98">
        <v>74</v>
      </c>
      <c r="B82" s="77" t="str">
        <f>IFERROR(VLOOKUP(A82,'Retail - PnL Format'!$A$8:$D$95,2,FALSE),"")</f>
        <v/>
      </c>
      <c r="C82" s="89" t="str">
        <f>IFERROR(IF(B82&lt;&gt;"v",REPT(" ",4)&amp;VLOOKUP(A82,'Retail - PnL Format'!$A$8:$D$95,4,FALSE),UPPER(VLOOKUP(A82,'Retail - PnL Format'!$A$8:$D$95,4,FALSE))),"")</f>
        <v/>
      </c>
      <c r="D82" s="90" t="str">
        <f>IFERROR(IF(OR(B82=0,B82="pa"),IF(VLOOKUP(A82,'Retail - PnL Format'!$A$8:$G$95,5,FALSE)=0,"",VLOOKUP(A82,'Retail - PnL Format'!$A$8:$G$95,5,FALSE)),""),"")</f>
        <v/>
      </c>
      <c r="E82" s="90" t="str">
        <f>IFERROR(IF(OR(B82=0,B82="p"),IF(VLOOKUP(A82,'Retail - PnL Format'!$A$8:$G$95,6,FALSE)=0,"",VLOOKUP(A82,'Retail - PnL Format'!$A$8:$G$95,6,FALSE)),""),"")</f>
        <v/>
      </c>
      <c r="F82" s="90" t="str">
        <f>IFERROR(IF(OR(B82="r",B82="t"),VLOOKUP(A82,'Retail - PnL Format'!$A$8:$G$95,7,FALSE),""),"")</f>
        <v/>
      </c>
      <c r="G82" s="80"/>
      <c r="H82" s="80"/>
    </row>
    <row r="83" spans="1:8" s="84" customFormat="1" ht="19.899999999999999" customHeight="1" x14ac:dyDescent="0.2">
      <c r="A83" s="77">
        <v>75</v>
      </c>
      <c r="B83" s="77" t="str">
        <f>IFERROR(VLOOKUP(A83,'Retail - PnL Format'!$A$8:$D$95,2,FALSE),"")</f>
        <v/>
      </c>
      <c r="C83" s="89" t="str">
        <f>IFERROR(IF(B83&lt;&gt;"v",REPT(" ",4)&amp;VLOOKUP(A83,'Retail - PnL Format'!$A$8:$D$95,4,FALSE),UPPER(VLOOKUP(A83,'Retail - PnL Format'!$A$8:$D$95,4,FALSE))),"")</f>
        <v/>
      </c>
      <c r="D83" s="90" t="str">
        <f>IFERROR(IF(OR(B83=0,B83="pa"),IF(VLOOKUP(A83,'Retail - PnL Format'!$A$8:$G$95,5,FALSE)=0,"",VLOOKUP(A83,'Retail - PnL Format'!$A$8:$G$95,5,FALSE)),""),"")</f>
        <v/>
      </c>
      <c r="E83" s="90" t="str">
        <f>IFERROR(IF(OR(B83=0,B83="p"),IF(VLOOKUP(A83,'Retail - PnL Format'!$A$8:$G$95,6,FALSE)=0,"",VLOOKUP(A83,'Retail - PnL Format'!$A$8:$G$95,6,FALSE)),""),"")</f>
        <v/>
      </c>
      <c r="F83" s="90" t="str">
        <f>IFERROR(IF(OR(B83="r",B83="t"),VLOOKUP(A83,'Retail - PnL Format'!$A$8:$G$95,7,FALSE),""),"")</f>
        <v/>
      </c>
      <c r="G83" s="80"/>
      <c r="H83" s="80"/>
    </row>
    <row r="84" spans="1:8" s="84" customFormat="1" ht="19.899999999999999" customHeight="1" x14ac:dyDescent="0.2">
      <c r="A84" s="98">
        <v>76</v>
      </c>
      <c r="B84" s="77" t="str">
        <f>IFERROR(VLOOKUP(A84,'Retail - PnL Format'!$A$8:$D$95,2,FALSE),"")</f>
        <v/>
      </c>
      <c r="C84" s="89" t="str">
        <f>IFERROR(IF(B84&lt;&gt;"v",REPT(" ",4)&amp;VLOOKUP(A84,'Retail - PnL Format'!$A$8:$D$95,4,FALSE),UPPER(VLOOKUP(A84,'Retail - PnL Format'!$A$8:$D$95,4,FALSE))),"")</f>
        <v/>
      </c>
      <c r="D84" s="90" t="str">
        <f>IFERROR(IF(OR(B84=0,B84="pa"),IF(VLOOKUP(A84,'Retail - PnL Format'!$A$8:$G$95,5,FALSE)=0,"",VLOOKUP(A84,'Retail - PnL Format'!$A$8:$G$95,5,FALSE)),""),"")</f>
        <v/>
      </c>
      <c r="E84" s="90" t="str">
        <f>IFERROR(IF(OR(B84=0,B84="p"),IF(VLOOKUP(A84,'Retail - PnL Format'!$A$8:$G$95,6,FALSE)=0,"",VLOOKUP(A84,'Retail - PnL Format'!$A$8:$G$95,6,FALSE)),""),"")</f>
        <v/>
      </c>
      <c r="F84" s="90" t="str">
        <f>IFERROR(IF(OR(B84="r",B84="t"),VLOOKUP(A84,'Retail - PnL Format'!$A$8:$G$95,7,FALSE),""),"")</f>
        <v/>
      </c>
      <c r="G84" s="80"/>
      <c r="H84" s="80"/>
    </row>
    <row r="85" spans="1:8" s="84" customFormat="1" ht="19.899999999999999" customHeight="1" x14ac:dyDescent="0.2">
      <c r="A85" s="77">
        <v>77</v>
      </c>
      <c r="B85" s="77" t="str">
        <f>IFERROR(VLOOKUP(A85,'Retail - PnL Format'!$A$8:$D$95,2,FALSE),"")</f>
        <v/>
      </c>
      <c r="C85" s="89" t="str">
        <f>IFERROR(IF(B85&lt;&gt;"v",REPT(" ",4)&amp;VLOOKUP(A85,'Retail - PnL Format'!$A$8:$D$95,4,FALSE),UPPER(VLOOKUP(A85,'Retail - PnL Format'!$A$8:$D$95,4,FALSE))),"")</f>
        <v/>
      </c>
      <c r="D85" s="90" t="str">
        <f>IFERROR(IF(OR(B85=0,B85="pa"),IF(VLOOKUP(A85,'Retail - PnL Format'!$A$8:$G$95,5,FALSE)=0,"",VLOOKUP(A85,'Retail - PnL Format'!$A$8:$G$95,5,FALSE)),""),"")</f>
        <v/>
      </c>
      <c r="E85" s="90" t="str">
        <f>IFERROR(IF(OR(B85=0,B85="p"),IF(VLOOKUP(A85,'Retail - PnL Format'!$A$8:$G$95,6,FALSE)=0,"",VLOOKUP(A85,'Retail - PnL Format'!$A$8:$G$95,6,FALSE)),""),"")</f>
        <v/>
      </c>
      <c r="F85" s="90" t="str">
        <f>IFERROR(IF(OR(B85="r",B85="t"),VLOOKUP(A85,'Retail - PnL Format'!$A$8:$G$95,7,FALSE),""),"")</f>
        <v/>
      </c>
      <c r="G85" s="80"/>
      <c r="H85" s="80"/>
    </row>
    <row r="86" spans="1:8" s="84" customFormat="1" ht="19.899999999999999" customHeight="1" x14ac:dyDescent="0.2">
      <c r="A86" s="98">
        <v>78</v>
      </c>
      <c r="B86" s="77" t="str">
        <f>IFERROR(VLOOKUP(A86,'Retail - PnL Format'!$A$8:$D$95,2,FALSE),"")</f>
        <v/>
      </c>
      <c r="C86" s="89" t="str">
        <f>IFERROR(IF(B86&lt;&gt;"v",REPT(" ",4)&amp;VLOOKUP(A86,'Retail - PnL Format'!$A$8:$D$95,4,FALSE),UPPER(VLOOKUP(A86,'Retail - PnL Format'!$A$8:$D$95,4,FALSE))),"")</f>
        <v/>
      </c>
      <c r="D86" s="90" t="str">
        <f>IFERROR(IF(OR(B86=0,B86="pa"),IF(VLOOKUP(A86,'Retail - PnL Format'!$A$8:$G$95,5,FALSE)=0,"",VLOOKUP(A86,'Retail - PnL Format'!$A$8:$G$95,5,FALSE)),""),"")</f>
        <v/>
      </c>
      <c r="E86" s="90" t="str">
        <f>IFERROR(IF(OR(B86=0,B86="p"),IF(VLOOKUP(A86,'Retail - PnL Format'!$A$8:$G$95,6,FALSE)=0,"",VLOOKUP(A86,'Retail - PnL Format'!$A$8:$G$95,6,FALSE)),""),"")</f>
        <v/>
      </c>
      <c r="F86" s="90" t="str">
        <f>IFERROR(IF(OR(B86="r",B86="t"),VLOOKUP(A86,'Retail - PnL Format'!$A$8:$G$95,7,FALSE),""),"")</f>
        <v/>
      </c>
      <c r="G86" s="80"/>
      <c r="H86" s="80"/>
    </row>
    <row r="87" spans="1:8" s="84" customFormat="1" ht="19.899999999999999" customHeight="1" x14ac:dyDescent="0.2">
      <c r="A87" s="77">
        <v>79</v>
      </c>
      <c r="B87" s="77" t="str">
        <f>IFERROR(VLOOKUP(A87,'Retail - PnL Format'!$A$8:$D$95,2,FALSE),"")</f>
        <v/>
      </c>
      <c r="C87" s="89" t="str">
        <f>IFERROR(IF(B87&lt;&gt;"v",REPT(" ",4)&amp;VLOOKUP(A87,'Retail - PnL Format'!$A$8:$D$95,4,FALSE),UPPER(VLOOKUP(A87,'Retail - PnL Format'!$A$8:$D$95,4,FALSE))),"")</f>
        <v/>
      </c>
      <c r="D87" s="90" t="str">
        <f>IFERROR(IF(OR(B87=0,B87="pa"),IF(VLOOKUP(A87,'Retail - PnL Format'!$A$8:$G$95,5,FALSE)=0,"",VLOOKUP(A87,'Retail - PnL Format'!$A$8:$G$95,5,FALSE)),""),"")</f>
        <v/>
      </c>
      <c r="E87" s="90" t="str">
        <f>IFERROR(IF(OR(B87=0,B87="p"),IF(VLOOKUP(A87,'Retail - PnL Format'!$A$8:$G$95,6,FALSE)=0,"",VLOOKUP(A87,'Retail - PnL Format'!$A$8:$G$95,6,FALSE)),""),"")</f>
        <v/>
      </c>
      <c r="F87" s="90" t="str">
        <f>IFERROR(IF(OR(B87="r",B87="t"),VLOOKUP(A87,'Retail - PnL Format'!$A$8:$G$95,7,FALSE),""),"")</f>
        <v/>
      </c>
      <c r="G87" s="80"/>
      <c r="H87" s="80"/>
    </row>
    <row r="88" spans="1:8" s="84" customFormat="1" ht="19.899999999999999" customHeight="1" x14ac:dyDescent="0.2">
      <c r="A88" s="98">
        <v>80</v>
      </c>
      <c r="B88" s="77" t="str">
        <f>IFERROR(VLOOKUP(A88,'Retail - PnL Format'!$A$8:$D$95,2,FALSE),"")</f>
        <v/>
      </c>
      <c r="C88" s="89" t="str">
        <f>IFERROR(IF(B88&lt;&gt;"v",REPT(" ",4)&amp;VLOOKUP(A88,'Retail - PnL Format'!$A$8:$D$95,4,FALSE),UPPER(VLOOKUP(A88,'Retail - PnL Format'!$A$8:$D$95,4,FALSE))),"")</f>
        <v/>
      </c>
      <c r="D88" s="90" t="str">
        <f>IFERROR(IF(OR(B88=0,B88="pa"),IF(VLOOKUP(A88,'Retail - PnL Format'!$A$8:$G$95,5,FALSE)=0,"",VLOOKUP(A88,'Retail - PnL Format'!$A$8:$G$95,5,FALSE)),""),"")</f>
        <v/>
      </c>
      <c r="E88" s="90" t="str">
        <f>IFERROR(IF(OR(B88=0,B88="p"),IF(VLOOKUP(A88,'Retail - PnL Format'!$A$8:$G$95,6,FALSE)=0,"",VLOOKUP(A88,'Retail - PnL Format'!$A$8:$G$95,6,FALSE)),""),"")</f>
        <v/>
      </c>
      <c r="F88" s="90" t="str">
        <f>IFERROR(IF(OR(B88="r",B88="t"),VLOOKUP(A88,'Retail - PnL Format'!$A$8:$G$95,7,FALSE),""),"")</f>
        <v/>
      </c>
      <c r="G88" s="80"/>
      <c r="H88" s="80"/>
    </row>
    <row r="89" spans="1:8" s="84" customFormat="1" ht="19.899999999999999" customHeight="1" x14ac:dyDescent="0.2">
      <c r="A89" s="77">
        <v>81</v>
      </c>
      <c r="B89" s="77" t="str">
        <f>IFERROR(VLOOKUP(A89,'Retail - PnL Format'!$A$8:$D$95,2,FALSE),"")</f>
        <v/>
      </c>
      <c r="C89" s="89" t="str">
        <f>IFERROR(IF(B89&lt;&gt;"v",REPT(" ",4)&amp;VLOOKUP(A89,'Retail - PnL Format'!$A$8:$D$95,4,FALSE),UPPER(VLOOKUP(A89,'Retail - PnL Format'!$A$8:$D$95,4,FALSE))),"")</f>
        <v/>
      </c>
      <c r="D89" s="90" t="str">
        <f>IFERROR(IF(OR(B89=0,B89="pa"),IF(VLOOKUP(A89,'Retail - PnL Format'!$A$8:$G$95,5,FALSE)=0,"",VLOOKUP(A89,'Retail - PnL Format'!$A$8:$G$95,5,FALSE)),""),"")</f>
        <v/>
      </c>
      <c r="E89" s="90" t="str">
        <f>IFERROR(IF(OR(B89=0,B89="p"),IF(VLOOKUP(A89,'Retail - PnL Format'!$A$8:$G$95,6,FALSE)=0,"",VLOOKUP(A89,'Retail - PnL Format'!$A$8:$G$95,6,FALSE)),""),"")</f>
        <v/>
      </c>
      <c r="F89" s="90" t="str">
        <f>IFERROR(IF(OR(B89="r",B89="t"),VLOOKUP(A89,'Retail - PnL Format'!$A$8:$G$95,7,FALSE),""),"")</f>
        <v/>
      </c>
      <c r="G89" s="80"/>
      <c r="H89" s="80"/>
    </row>
    <row r="90" spans="1:8" s="84" customFormat="1" ht="19.899999999999999" customHeight="1" x14ac:dyDescent="0.2">
      <c r="A90" s="98">
        <v>82</v>
      </c>
      <c r="B90" s="77" t="str">
        <f>IFERROR(VLOOKUP(A90,'Retail - PnL Format'!$A$8:$D$95,2,FALSE),"")</f>
        <v/>
      </c>
      <c r="C90" s="89" t="str">
        <f>IFERROR(IF(B90&lt;&gt;"v",REPT(" ",4)&amp;VLOOKUP(A90,'Retail - PnL Format'!$A$8:$D$95,4,FALSE),UPPER(VLOOKUP(A90,'Retail - PnL Format'!$A$8:$D$95,4,FALSE))),"")</f>
        <v/>
      </c>
      <c r="D90" s="90" t="str">
        <f>IFERROR(IF(OR(B90=0,B90="pa"),IF(VLOOKUP(A90,'Retail - PnL Format'!$A$8:$G$95,5,FALSE)=0,"",VLOOKUP(A90,'Retail - PnL Format'!$A$8:$G$95,5,FALSE)),""),"")</f>
        <v/>
      </c>
      <c r="E90" s="90" t="str">
        <f>IFERROR(IF(OR(B90=0,B90="p"),IF(VLOOKUP(A90,'Retail - PnL Format'!$A$8:$G$95,6,FALSE)=0,"",VLOOKUP(A90,'Retail - PnL Format'!$A$8:$G$95,6,FALSE)),""),"")</f>
        <v/>
      </c>
      <c r="F90" s="90" t="str">
        <f>IFERROR(IF(OR(B90="r",B90="t"),VLOOKUP(A90,'Retail - PnL Format'!$A$8:$G$95,7,FALSE),""),"")</f>
        <v/>
      </c>
      <c r="G90" s="80"/>
      <c r="H90" s="80"/>
    </row>
    <row r="91" spans="1:8" s="84" customFormat="1" ht="19.899999999999999" customHeight="1" x14ac:dyDescent="0.2">
      <c r="A91" s="77">
        <v>83</v>
      </c>
      <c r="B91" s="77" t="str">
        <f>IFERROR(VLOOKUP(A91,'Retail - PnL Format'!$A$8:$D$95,2,FALSE),"")</f>
        <v/>
      </c>
      <c r="C91" s="89" t="str">
        <f>IFERROR(IF(B91&lt;&gt;"v",REPT(" ",4)&amp;VLOOKUP(A91,'Retail - PnL Format'!$A$8:$D$95,4,FALSE),UPPER(VLOOKUP(A91,'Retail - PnL Format'!$A$8:$D$95,4,FALSE))),"")</f>
        <v/>
      </c>
      <c r="D91" s="90" t="str">
        <f>IFERROR(IF(OR(B91=0,B91="pa"),IF(VLOOKUP(A91,'Retail - PnL Format'!$A$8:$G$95,5,FALSE)=0,"",VLOOKUP(A91,'Retail - PnL Format'!$A$8:$G$95,5,FALSE)),""),"")</f>
        <v/>
      </c>
      <c r="E91" s="90" t="str">
        <f>IFERROR(IF(OR(B91=0,B91="p"),IF(VLOOKUP(A91,'Retail - PnL Format'!$A$8:$G$95,6,FALSE)=0,"",VLOOKUP(A91,'Retail - PnL Format'!$A$8:$G$95,6,FALSE)),""),"")</f>
        <v/>
      </c>
      <c r="F91" s="90" t="str">
        <f>IFERROR(IF(OR(B91="r",B91="t"),VLOOKUP(A91,'Retail - PnL Format'!$A$8:$G$95,7,FALSE),""),"")</f>
        <v/>
      </c>
      <c r="G91" s="80"/>
      <c r="H91" s="80"/>
    </row>
    <row r="92" spans="1:8" s="84" customFormat="1" ht="19.899999999999999" customHeight="1" x14ac:dyDescent="0.2">
      <c r="A92" s="98">
        <v>84</v>
      </c>
      <c r="B92" s="77" t="str">
        <f>IFERROR(VLOOKUP(A92,'Retail - PnL Format'!$A$8:$D$95,2,FALSE),"")</f>
        <v/>
      </c>
      <c r="C92" s="89" t="str">
        <f>IFERROR(IF(B92&lt;&gt;"v",REPT(" ",4)&amp;VLOOKUP(A92,'Retail - PnL Format'!$A$8:$D$95,4,FALSE),UPPER(VLOOKUP(A92,'Retail - PnL Format'!$A$8:$D$95,4,FALSE))),"")</f>
        <v/>
      </c>
      <c r="D92" s="90" t="str">
        <f>IFERROR(IF(OR(B92=0,B92="pa"),IF(VLOOKUP(A92,'Retail - PnL Format'!$A$8:$G$95,5,FALSE)=0,"",VLOOKUP(A92,'Retail - PnL Format'!$A$8:$G$95,5,FALSE)),""),"")</f>
        <v/>
      </c>
      <c r="E92" s="90" t="str">
        <f>IFERROR(IF(OR(B92=0,B92="p"),IF(VLOOKUP(A92,'Retail - PnL Format'!$A$8:$G$95,6,FALSE)=0,"",VLOOKUP(A92,'Retail - PnL Format'!$A$8:$G$95,6,FALSE)),""),"")</f>
        <v/>
      </c>
      <c r="F92" s="90" t="str">
        <f>IFERROR(IF(OR(B92="r",B92="t"),VLOOKUP(A92,'Retail - PnL Format'!$A$8:$G$95,7,FALSE),""),"")</f>
        <v/>
      </c>
      <c r="G92" s="80"/>
      <c r="H92" s="80"/>
    </row>
    <row r="93" spans="1:8" s="84" customFormat="1" ht="19.899999999999999" customHeight="1" x14ac:dyDescent="0.2">
      <c r="A93" s="77">
        <v>85</v>
      </c>
      <c r="B93" s="77" t="str">
        <f>IFERROR(VLOOKUP(A93,'Retail - PnL Format'!$A$8:$D$95,2,FALSE),"")</f>
        <v/>
      </c>
      <c r="C93" s="89" t="str">
        <f>IFERROR(IF(B93&lt;&gt;"v",REPT(" ",4)&amp;VLOOKUP(A93,'Retail - PnL Format'!$A$8:$D$95,4,FALSE),UPPER(VLOOKUP(A93,'Retail - PnL Format'!$A$8:$D$95,4,FALSE))),"")</f>
        <v/>
      </c>
      <c r="D93" s="90" t="str">
        <f>IFERROR(IF(OR(B93=0,B93="pa"),IF(VLOOKUP(A93,'Retail - PnL Format'!$A$8:$G$95,5,FALSE)=0,"",VLOOKUP(A93,'Retail - PnL Format'!$A$8:$G$95,5,FALSE)),""),"")</f>
        <v/>
      </c>
      <c r="E93" s="90" t="str">
        <f>IFERROR(IF(OR(B93=0,B93="p"),IF(VLOOKUP(A93,'Retail - PnL Format'!$A$8:$G$95,6,FALSE)=0,"",VLOOKUP(A93,'Retail - PnL Format'!$A$8:$G$95,6,FALSE)),""),"")</f>
        <v/>
      </c>
      <c r="F93" s="90" t="str">
        <f>IFERROR(IF(OR(B93="r",B93="t"),VLOOKUP(A93,'Retail - PnL Format'!$A$8:$G$95,7,FALSE),""),"")</f>
        <v/>
      </c>
      <c r="G93" s="80"/>
      <c r="H93" s="80"/>
    </row>
    <row r="94" spans="1:8" s="84" customFormat="1" ht="19.899999999999999" customHeight="1" x14ac:dyDescent="0.2">
      <c r="A94" s="98">
        <v>86</v>
      </c>
      <c r="B94" s="77" t="str">
        <f>IFERROR(VLOOKUP(A94,'Retail - PnL Format'!$A$8:$D$95,2,FALSE),"")</f>
        <v/>
      </c>
      <c r="C94" s="89" t="str">
        <f>IFERROR(IF(B94&lt;&gt;"v",REPT(" ",4)&amp;VLOOKUP(A94,'Retail - PnL Format'!$A$8:$D$95,4,FALSE),UPPER(VLOOKUP(A94,'Retail - PnL Format'!$A$8:$D$95,4,FALSE))),"")</f>
        <v/>
      </c>
      <c r="D94" s="90" t="str">
        <f>IFERROR(IF(OR(B94=0,B94="pa"),IF(VLOOKUP(A94,'Retail - PnL Format'!$A$8:$G$95,5,FALSE)=0,"",VLOOKUP(A94,'Retail - PnL Format'!$A$8:$G$95,5,FALSE)),""),"")</f>
        <v/>
      </c>
      <c r="E94" s="90" t="str">
        <f>IFERROR(IF(OR(B94=0,B94="p"),IF(VLOOKUP(A94,'Retail - PnL Format'!$A$8:$G$95,6,FALSE)=0,"",VLOOKUP(A94,'Retail - PnL Format'!$A$8:$G$95,6,FALSE)),""),"")</f>
        <v/>
      </c>
      <c r="F94" s="90" t="str">
        <f>IFERROR(IF(OR(B94="r",B94="t"),VLOOKUP(A94,'Retail - PnL Format'!$A$8:$G$95,7,FALSE),""),"")</f>
        <v/>
      </c>
      <c r="G94" s="80"/>
      <c r="H94" s="80"/>
    </row>
    <row r="95" spans="1:8" s="84" customFormat="1" ht="19.899999999999999" customHeight="1" x14ac:dyDescent="0.2">
      <c r="A95" s="77">
        <v>87</v>
      </c>
      <c r="B95" s="77" t="str">
        <f>IFERROR(VLOOKUP(A95,'Retail - PnL Format'!$A$8:$D$95,2,FALSE),"")</f>
        <v/>
      </c>
      <c r="C95" s="89" t="str">
        <f>IFERROR(IF(B95&lt;&gt;"v",REPT(" ",4)&amp;VLOOKUP(A95,'Retail - PnL Format'!$A$8:$D$95,4,FALSE),UPPER(VLOOKUP(A95,'Retail - PnL Format'!$A$8:$D$95,4,FALSE))),"")</f>
        <v/>
      </c>
      <c r="D95" s="90" t="str">
        <f>IFERROR(IF(OR(B95=0,B95="pa"),IF(VLOOKUP(A95,'Retail - PnL Format'!$A$8:$G$95,5,FALSE)=0,"",VLOOKUP(A95,'Retail - PnL Format'!$A$8:$G$95,5,FALSE)),""),"")</f>
        <v/>
      </c>
      <c r="E95" s="90" t="str">
        <f>IFERROR(IF(OR(B95=0,B95="p"),IF(VLOOKUP(A95,'Retail - PnL Format'!$A$8:$G$95,6,FALSE)=0,"",VLOOKUP(A95,'Retail - PnL Format'!$A$8:$G$95,6,FALSE)),""),"")</f>
        <v/>
      </c>
      <c r="F95" s="90" t="str">
        <f>IFERROR(IF(OR(B95="r",B95="t"),VLOOKUP(A95,'Retail - PnL Format'!$A$8:$G$95,7,FALSE),""),"")</f>
        <v/>
      </c>
      <c r="G95" s="80"/>
      <c r="H95" s="80"/>
    </row>
    <row r="96" spans="1:8" s="84" customFormat="1" ht="19.899999999999999" customHeight="1" x14ac:dyDescent="0.2">
      <c r="A96" s="98">
        <v>88</v>
      </c>
      <c r="B96" s="77" t="str">
        <f>IFERROR(VLOOKUP(A96,'Retail - PnL Format'!$A$8:$D$95,2,FALSE),"")</f>
        <v/>
      </c>
      <c r="C96" s="89" t="str">
        <f>IFERROR(IF(B96&lt;&gt;"v",REPT(" ",4)&amp;VLOOKUP(A96,'Retail - PnL Format'!$A$8:$D$95,4,FALSE),UPPER(VLOOKUP(A96,'Retail - PnL Format'!$A$8:$D$95,4,FALSE))),"")</f>
        <v/>
      </c>
      <c r="D96" s="90" t="str">
        <f>IFERROR(IF(OR(B96=0,B96="pa"),IF(VLOOKUP(A96,'Retail - PnL Format'!$A$8:$G$95,5,FALSE)=0,"",VLOOKUP(A96,'Retail - PnL Format'!$A$8:$G$95,5,FALSE)),""),"")</f>
        <v/>
      </c>
      <c r="E96" s="90" t="str">
        <f>IFERROR(IF(OR(B96=0,B96="p"),IF(VLOOKUP(A96,'Retail - PnL Format'!$A$8:$G$95,6,FALSE)=0,"",VLOOKUP(A96,'Retail - PnL Format'!$A$8:$G$95,6,FALSE)),""),"")</f>
        <v/>
      </c>
      <c r="F96" s="90" t="str">
        <f>IFERROR(IF(OR(B96="r",B96="t"),VLOOKUP(A96,'Retail - PnL Format'!$A$8:$G$95,7,FALSE),""),"")</f>
        <v/>
      </c>
      <c r="G96" s="80"/>
      <c r="H96" s="80"/>
    </row>
    <row r="97" spans="1:8" s="80" customFormat="1" ht="19.899999999999999" customHeight="1" x14ac:dyDescent="0.2">
      <c r="A97" s="77"/>
      <c r="B97" s="77"/>
      <c r="D97" s="92"/>
      <c r="E97" s="92"/>
      <c r="F97" s="92"/>
    </row>
    <row r="98" spans="1:8" s="80" customFormat="1" ht="19.899999999999999" customHeight="1" x14ac:dyDescent="0.2">
      <c r="A98" s="77"/>
      <c r="B98" s="77"/>
      <c r="D98" s="92"/>
      <c r="E98" s="92"/>
      <c r="F98" s="92"/>
    </row>
    <row r="99" spans="1:8" s="84" customFormat="1" ht="19.899999999999999" hidden="1" customHeight="1" x14ac:dyDescent="0.2">
      <c r="A99" s="77"/>
      <c r="B99" s="77"/>
      <c r="C99" s="86"/>
      <c r="D99" s="87"/>
      <c r="E99" s="87"/>
      <c r="F99" s="87"/>
      <c r="G99" s="80"/>
      <c r="H99" s="80"/>
    </row>
    <row r="100" spans="1:8" s="84" customFormat="1" ht="19.899999999999999" hidden="1" customHeight="1" x14ac:dyDescent="0.2">
      <c r="A100" s="77"/>
      <c r="B100" s="77"/>
      <c r="C100" s="86"/>
      <c r="D100" s="87"/>
      <c r="E100" s="87"/>
      <c r="F100" s="87"/>
      <c r="G100" s="80"/>
      <c r="H100" s="80"/>
    </row>
    <row r="101" spans="1:8" s="84" customFormat="1" ht="19.899999999999999" hidden="1" customHeight="1" x14ac:dyDescent="0.2">
      <c r="A101" s="77"/>
      <c r="B101" s="77"/>
      <c r="C101" s="86"/>
      <c r="D101" s="87"/>
      <c r="E101" s="87"/>
      <c r="F101" s="87"/>
      <c r="G101" s="80"/>
      <c r="H101" s="80"/>
    </row>
    <row r="102" spans="1:8" s="84" customFormat="1" ht="19.899999999999999" hidden="1" customHeight="1" x14ac:dyDescent="0.2">
      <c r="A102" s="77"/>
      <c r="B102" s="77"/>
      <c r="C102" s="86"/>
      <c r="D102" s="87"/>
      <c r="E102" s="87"/>
      <c r="F102" s="87"/>
      <c r="G102" s="80"/>
      <c r="H102" s="80"/>
    </row>
    <row r="103" spans="1:8" s="84" customFormat="1" ht="19.899999999999999" hidden="1" customHeight="1" x14ac:dyDescent="0.2">
      <c r="A103" s="77"/>
      <c r="B103" s="77"/>
      <c r="C103" s="86"/>
      <c r="D103" s="87"/>
      <c r="E103" s="87"/>
      <c r="F103" s="87"/>
      <c r="G103" s="80"/>
      <c r="H103" s="80"/>
    </row>
    <row r="104" spans="1:8" s="84" customFormat="1" ht="19.899999999999999" hidden="1" customHeight="1" x14ac:dyDescent="0.2">
      <c r="A104" s="77"/>
      <c r="B104" s="77"/>
      <c r="C104" s="86"/>
      <c r="D104" s="87"/>
      <c r="E104" s="87"/>
      <c r="F104" s="87"/>
      <c r="G104" s="80"/>
      <c r="H104" s="80"/>
    </row>
    <row r="105" spans="1:8" s="84" customFormat="1" ht="19.899999999999999" hidden="1" customHeight="1" x14ac:dyDescent="0.2">
      <c r="A105" s="77"/>
      <c r="B105" s="77"/>
      <c r="C105" s="86"/>
      <c r="D105" s="87"/>
      <c r="E105" s="87"/>
      <c r="F105" s="87"/>
      <c r="G105" s="80"/>
      <c r="H105" s="80"/>
    </row>
    <row r="106" spans="1:8" s="84" customFormat="1" ht="19.899999999999999" hidden="1" customHeight="1" x14ac:dyDescent="0.2">
      <c r="A106" s="77"/>
      <c r="B106" s="77"/>
      <c r="C106" s="86"/>
      <c r="D106" s="87"/>
      <c r="E106" s="87"/>
      <c r="F106" s="87"/>
      <c r="G106" s="80"/>
      <c r="H106" s="80"/>
    </row>
    <row r="107" spans="1:8" s="84" customFormat="1" ht="19.899999999999999" hidden="1" customHeight="1" x14ac:dyDescent="0.2">
      <c r="A107" s="77"/>
      <c r="B107" s="77"/>
      <c r="C107" s="86"/>
      <c r="D107" s="87"/>
      <c r="E107" s="87"/>
      <c r="F107" s="87"/>
      <c r="G107" s="80"/>
      <c r="H107" s="80"/>
    </row>
    <row r="108" spans="1:8" s="84" customFormat="1" ht="19.899999999999999" hidden="1" customHeight="1" x14ac:dyDescent="0.2">
      <c r="A108" s="77"/>
      <c r="B108" s="77"/>
      <c r="C108" s="86"/>
      <c r="D108" s="87"/>
      <c r="E108" s="87"/>
      <c r="F108" s="87"/>
      <c r="G108" s="80"/>
      <c r="H108" s="80"/>
    </row>
    <row r="109" spans="1:8" s="84" customFormat="1" ht="19.899999999999999" hidden="1" customHeight="1" x14ac:dyDescent="0.2">
      <c r="A109" s="77"/>
      <c r="B109" s="77"/>
      <c r="C109" s="86"/>
      <c r="D109" s="87"/>
      <c r="E109" s="87"/>
      <c r="F109" s="87"/>
      <c r="G109" s="80"/>
      <c r="H109" s="80"/>
    </row>
    <row r="110" spans="1:8" s="84" customFormat="1" ht="19.899999999999999" hidden="1" customHeight="1" x14ac:dyDescent="0.2">
      <c r="A110" s="77"/>
      <c r="B110" s="77"/>
      <c r="C110" s="86"/>
      <c r="D110" s="87"/>
      <c r="E110" s="87"/>
      <c r="F110" s="87"/>
      <c r="G110" s="80"/>
      <c r="H110" s="80"/>
    </row>
    <row r="111" spans="1:8" s="84" customFormat="1" ht="19.899999999999999" hidden="1" customHeight="1" x14ac:dyDescent="0.2">
      <c r="A111" s="77"/>
      <c r="B111" s="77"/>
      <c r="C111" s="86"/>
      <c r="D111" s="87"/>
      <c r="E111" s="87"/>
      <c r="F111" s="87"/>
      <c r="G111" s="80"/>
      <c r="H111" s="80"/>
    </row>
    <row r="112" spans="1:8" s="84" customFormat="1" ht="19.899999999999999" hidden="1" customHeight="1" x14ac:dyDescent="0.2">
      <c r="A112" s="77"/>
      <c r="B112" s="77"/>
      <c r="C112" s="86"/>
      <c r="D112" s="87"/>
      <c r="E112" s="87"/>
      <c r="F112" s="87"/>
      <c r="G112" s="80"/>
      <c r="H112" s="80"/>
    </row>
    <row r="113" spans="1:8" s="84" customFormat="1" ht="19.899999999999999" hidden="1" customHeight="1" x14ac:dyDescent="0.2">
      <c r="A113" s="77"/>
      <c r="B113" s="77"/>
      <c r="C113" s="86"/>
      <c r="D113" s="87"/>
      <c r="E113" s="87"/>
      <c r="F113" s="87"/>
      <c r="G113" s="80"/>
      <c r="H113" s="80"/>
    </row>
    <row r="114" spans="1:8" s="84" customFormat="1" ht="19.899999999999999" hidden="1" customHeight="1" x14ac:dyDescent="0.2">
      <c r="A114" s="77"/>
      <c r="B114" s="77"/>
      <c r="C114" s="86"/>
      <c r="D114" s="87"/>
      <c r="E114" s="87"/>
      <c r="F114" s="87"/>
      <c r="G114" s="80"/>
      <c r="H114" s="80"/>
    </row>
    <row r="115" spans="1:8" s="84" customFormat="1" ht="19.899999999999999" hidden="1" customHeight="1" x14ac:dyDescent="0.2">
      <c r="A115" s="77"/>
      <c r="B115" s="77"/>
      <c r="C115" s="86"/>
      <c r="D115" s="87"/>
      <c r="E115" s="87"/>
      <c r="F115" s="87"/>
      <c r="G115" s="80"/>
      <c r="H115" s="80"/>
    </row>
    <row r="116" spans="1:8" s="84" customFormat="1" ht="19.899999999999999" hidden="1" customHeight="1" x14ac:dyDescent="0.2">
      <c r="A116" s="77"/>
      <c r="B116" s="77"/>
      <c r="C116" s="86"/>
      <c r="D116" s="87"/>
      <c r="E116" s="87"/>
      <c r="F116" s="87"/>
      <c r="G116" s="80"/>
      <c r="H116" s="80"/>
    </row>
    <row r="117" spans="1:8" s="84" customFormat="1" ht="19.899999999999999" hidden="1" customHeight="1" x14ac:dyDescent="0.2">
      <c r="A117" s="77"/>
      <c r="B117" s="77"/>
      <c r="C117" s="86"/>
      <c r="D117" s="87"/>
      <c r="E117" s="87"/>
      <c r="F117" s="87"/>
      <c r="G117" s="80"/>
      <c r="H117" s="80"/>
    </row>
    <row r="118" spans="1:8" s="84" customFormat="1" ht="19.899999999999999" hidden="1" customHeight="1" x14ac:dyDescent="0.2">
      <c r="A118" s="77"/>
      <c r="B118" s="77"/>
      <c r="C118" s="86"/>
      <c r="D118" s="87"/>
      <c r="E118" s="87"/>
      <c r="F118" s="87"/>
      <c r="G118" s="80"/>
      <c r="H118" s="80"/>
    </row>
    <row r="119" spans="1:8" s="84" customFormat="1" ht="19.899999999999999" hidden="1" customHeight="1" x14ac:dyDescent="0.2">
      <c r="A119" s="77"/>
      <c r="B119" s="77"/>
      <c r="C119" s="86"/>
      <c r="D119" s="87"/>
      <c r="E119" s="87"/>
      <c r="F119" s="87"/>
      <c r="G119" s="80"/>
      <c r="H119" s="80"/>
    </row>
    <row r="120" spans="1:8" s="84" customFormat="1" ht="19.899999999999999" hidden="1" customHeight="1" x14ac:dyDescent="0.2">
      <c r="A120" s="77"/>
      <c r="B120" s="77"/>
      <c r="C120" s="86"/>
      <c r="D120" s="87"/>
      <c r="E120" s="87"/>
      <c r="F120" s="87"/>
      <c r="G120" s="80"/>
      <c r="H120" s="80"/>
    </row>
    <row r="121" spans="1:8" s="84" customFormat="1" ht="19.899999999999999" hidden="1" customHeight="1" x14ac:dyDescent="0.2">
      <c r="A121" s="77"/>
      <c r="B121" s="77"/>
      <c r="C121" s="86"/>
      <c r="D121" s="87"/>
      <c r="E121" s="87"/>
      <c r="F121" s="87"/>
      <c r="G121" s="80"/>
      <c r="H121" s="80"/>
    </row>
    <row r="122" spans="1:8" s="84" customFormat="1" ht="19.899999999999999" hidden="1" customHeight="1" x14ac:dyDescent="0.2">
      <c r="A122" s="77"/>
      <c r="B122" s="77"/>
      <c r="C122" s="86"/>
      <c r="D122" s="87"/>
      <c r="E122" s="87"/>
      <c r="F122" s="87"/>
      <c r="G122" s="80"/>
      <c r="H122" s="80"/>
    </row>
    <row r="123" spans="1:8" s="84" customFormat="1" ht="19.899999999999999" hidden="1" customHeight="1" x14ac:dyDescent="0.2">
      <c r="A123" s="77"/>
      <c r="B123" s="77"/>
      <c r="C123" s="86"/>
      <c r="D123" s="87"/>
      <c r="E123" s="87"/>
      <c r="F123" s="87"/>
      <c r="G123" s="80"/>
      <c r="H123" s="80"/>
    </row>
    <row r="124" spans="1:8" s="84" customFormat="1" ht="19.899999999999999" hidden="1" customHeight="1" x14ac:dyDescent="0.2">
      <c r="A124" s="77"/>
      <c r="B124" s="77"/>
      <c r="C124" s="86"/>
      <c r="D124" s="87"/>
      <c r="E124" s="87"/>
      <c r="F124" s="87"/>
      <c r="G124" s="80"/>
      <c r="H124" s="80"/>
    </row>
    <row r="125" spans="1:8" s="84" customFormat="1" ht="19.899999999999999" hidden="1" customHeight="1" x14ac:dyDescent="0.2">
      <c r="A125" s="77"/>
      <c r="B125" s="77"/>
      <c r="C125" s="86"/>
      <c r="D125" s="87"/>
      <c r="E125" s="87"/>
      <c r="F125" s="87"/>
      <c r="G125" s="80"/>
      <c r="H125" s="80"/>
    </row>
  </sheetData>
  <mergeCells count="3">
    <mergeCell ref="C5:F5"/>
    <mergeCell ref="C6:F6"/>
    <mergeCell ref="C7:F7"/>
  </mergeCells>
  <conditionalFormatting sqref="C9:F96">
    <cfRule type="expression" dxfId="9" priority="3">
      <formula>$B9="r"</formula>
    </cfRule>
    <cfRule type="expression" dxfId="8" priority="4">
      <formula>$B9="t"</formula>
    </cfRule>
    <cfRule type="expression" dxfId="7" priority="5">
      <formula>$B9="v"</formula>
    </cfRule>
  </conditionalFormatting>
  <conditionalFormatting sqref="F9:F96">
    <cfRule type="expression" dxfId="6" priority="2">
      <formula>$F9&lt;0</formula>
    </cfRule>
  </conditionalFormatting>
  <conditionalFormatting sqref="D9:F96">
    <cfRule type="expression" dxfId="5" priority="1">
      <formula>$B9="t"</formula>
    </cfRule>
  </conditionalFormatting>
  <pageMargins left="0.7" right="0.7" top="0.75" bottom="0.75" header="0.3" footer="0.3"/>
  <pageSetup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125"/>
  <sheetViews>
    <sheetView showGridLines="0" topLeftCell="A81" workbookViewId="0">
      <selection activeCell="C97" sqref="C97"/>
    </sheetView>
  </sheetViews>
  <sheetFormatPr defaultColWidth="0" defaultRowHeight="0" customHeight="1" zeroHeight="1" x14ac:dyDescent="0.25"/>
  <cols>
    <col min="1" max="1" width="5.7109375" style="76" customWidth="1"/>
    <col min="2" max="2" width="5.7109375" style="93" hidden="1" customWidth="1"/>
    <col min="3" max="3" width="43.140625" style="94" customWidth="1"/>
    <col min="4" max="5" width="22.7109375" style="95" customWidth="1"/>
    <col min="6" max="6" width="5.7109375" style="78" customWidth="1"/>
    <col min="7" max="7" width="9.7109375" style="78" hidden="1" customWidth="1"/>
    <col min="8" max="8" width="22.140625" style="96" hidden="1" customWidth="1"/>
    <col min="9" max="9" width="11.140625" style="96" hidden="1" customWidth="1"/>
    <col min="10" max="10" width="22.28515625" style="96" hidden="1" customWidth="1"/>
    <col min="11" max="11" width="11.140625" style="96" hidden="1" customWidth="1"/>
    <col min="12" max="12" width="22.28515625" style="96" hidden="1" customWidth="1"/>
    <col min="13" max="16384" width="8.85546875" style="96" hidden="1"/>
  </cols>
  <sheetData>
    <row r="1" spans="1:8" s="80" customFormat="1" ht="14.45" customHeight="1" x14ac:dyDescent="0.25">
      <c r="A1" s="76"/>
      <c r="B1" s="77"/>
      <c r="C1" s="78"/>
      <c r="D1" s="78"/>
      <c r="E1" s="79"/>
      <c r="F1" s="78"/>
    </row>
    <row r="2" spans="1:8" s="84" customFormat="1" ht="18.399999999999999" customHeight="1" thickBot="1" x14ac:dyDescent="0.3">
      <c r="A2" s="76"/>
      <c r="B2" s="76"/>
      <c r="C2" s="81" t="s">
        <v>142</v>
      </c>
      <c r="D2" s="76"/>
      <c r="E2" s="76"/>
      <c r="F2" s="76"/>
      <c r="G2" s="82"/>
      <c r="H2" s="83"/>
    </row>
    <row r="3" spans="1:8" s="80" customFormat="1" ht="10.35" customHeight="1" thickTop="1" x14ac:dyDescent="0.25">
      <c r="A3" s="76"/>
      <c r="B3" s="76"/>
      <c r="C3" s="76"/>
      <c r="D3" s="76"/>
      <c r="E3" s="76"/>
      <c r="F3" s="76"/>
    </row>
    <row r="4" spans="1:8" s="84" customFormat="1" ht="14.45" customHeight="1" x14ac:dyDescent="0.2">
      <c r="A4" s="85"/>
      <c r="B4" s="77"/>
      <c r="C4" s="86"/>
      <c r="D4" s="87"/>
      <c r="E4" s="87"/>
      <c r="F4" s="80"/>
      <c r="G4" s="80"/>
    </row>
    <row r="5" spans="1:8" s="84" customFormat="1" ht="19.899999999999999" customHeight="1" x14ac:dyDescent="0.25">
      <c r="A5" s="88"/>
      <c r="B5" s="77"/>
      <c r="C5" s="107" t="s">
        <v>148</v>
      </c>
      <c r="D5" s="107"/>
      <c r="E5" s="107"/>
      <c r="F5" s="80"/>
      <c r="G5" s="80"/>
    </row>
    <row r="6" spans="1:8" s="84" customFormat="1" ht="19.899999999999999" customHeight="1" x14ac:dyDescent="0.25">
      <c r="A6" s="88"/>
      <c r="B6" s="77"/>
      <c r="C6" s="108" t="s">
        <v>107</v>
      </c>
      <c r="D6" s="108"/>
      <c r="E6" s="108"/>
      <c r="F6" s="80"/>
      <c r="G6" s="80"/>
    </row>
    <row r="7" spans="1:8" s="84" customFormat="1" ht="19.899999999999999" customHeight="1" x14ac:dyDescent="0.2">
      <c r="A7" s="88"/>
      <c r="B7" s="77"/>
      <c r="C7" s="109" t="str">
        <f>'Retail - PnL Report - 1'!C7</f>
        <v>For the Year Ended MM/DD/YYYY</v>
      </c>
      <c r="D7" s="109"/>
      <c r="E7" s="109"/>
      <c r="F7" s="80"/>
      <c r="G7" s="80"/>
    </row>
    <row r="8" spans="1:8" s="84" customFormat="1" ht="19.899999999999999" customHeight="1" x14ac:dyDescent="0.2">
      <c r="A8" s="88"/>
      <c r="B8" s="77"/>
      <c r="C8" s="86"/>
      <c r="D8" s="87"/>
      <c r="E8" s="87"/>
      <c r="F8" s="80"/>
      <c r="G8" s="80"/>
    </row>
    <row r="9" spans="1:8" s="84" customFormat="1" ht="19.899999999999999" customHeight="1" x14ac:dyDescent="0.2">
      <c r="A9" s="88">
        <v>1</v>
      </c>
      <c r="B9" s="77" t="str">
        <f>IFERROR(VLOOKUP(A9,'Retail - PnL Format'!$A$8:$D$95,2,FALSE),"")</f>
        <v>v</v>
      </c>
      <c r="C9" s="89" t="str">
        <f>IFERROR(IF(B9&lt;&gt;"v",REPT(" ",4)&amp;VLOOKUP(A9,'Retail - PnL Format'!$A$8:$D$95,4,FALSE),UPPER(VLOOKUP(A9,'Retail - PnL Format'!$A$8:$D$95,4,FALSE))),"")</f>
        <v>REVENUE</v>
      </c>
      <c r="D9" s="90" t="str">
        <f>IFERROR(IF(OR(B9=0,B9="pa",B9="p"),IF(VLOOKUP(A9,'Retail - PnL Format'!$A$8:$G$95,5,FALSE)=0,VLOOKUP(A9,'Retail - PnL Format'!$A$8:$G$95,6,FALSE),-VLOOKUP(A9,'Retail - PnL Format'!$A$8:$G$95,5,FALSE)),""),"")</f>
        <v/>
      </c>
      <c r="E9" s="90" t="str">
        <f>IFERROR(IF(OR(B9="r",B9="t"),VLOOKUP(A9,'Retail - PnL Format'!$A$8:$G$95,7,FALSE),""),"")</f>
        <v/>
      </c>
      <c r="F9" s="80"/>
      <c r="G9" s="80"/>
    </row>
    <row r="10" spans="1:8" s="84" customFormat="1" ht="19.899999999999999" customHeight="1" x14ac:dyDescent="0.2">
      <c r="A10" s="91">
        <v>2</v>
      </c>
      <c r="B10" s="77">
        <f>IFERROR(VLOOKUP(A10,'Retail - PnL Format'!$A$8:$D$95,2,FALSE),"")</f>
        <v>0</v>
      </c>
      <c r="C10" s="89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90">
        <f>IFERROR(IF(OR(B10=0,B10="pa",B10="p"),IF(VLOOKUP(A10,'Retail - PnL Format'!$A$8:$G$95,5,FALSE)=0,VLOOKUP(A10,'Retail - PnL Format'!$A$8:$G$95,6,FALSE),-VLOOKUP(A10,'Retail - PnL Format'!$A$8:$G$95,5,FALSE)),""),"")</f>
        <v>7355</v>
      </c>
      <c r="E10" s="90" t="str">
        <f>IFERROR(IF(OR(B10="r",B10="t"),VLOOKUP(A10,'Retail - PnL Format'!$A$8:$G$95,7,FALSE),""),"")</f>
        <v/>
      </c>
      <c r="F10" s="80"/>
      <c r="G10" s="80"/>
    </row>
    <row r="11" spans="1:8" s="84" customFormat="1" ht="19.899999999999999" customHeight="1" x14ac:dyDescent="0.2">
      <c r="A11" s="88">
        <v>3</v>
      </c>
      <c r="B11" s="77">
        <f>IFERROR(VLOOKUP(A11,'Retail - PnL Format'!$A$8:$D$95,2,FALSE),"")</f>
        <v>0</v>
      </c>
      <c r="C11" s="89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90">
        <f>IFERROR(IF(OR(B11=0,B11="pa",B11="p"),IF(VLOOKUP(A11,'Retail - PnL Format'!$A$8:$G$95,5,FALSE)=0,VLOOKUP(A11,'Retail - PnL Format'!$A$8:$G$95,6,FALSE),-VLOOKUP(A11,'Retail - PnL Format'!$A$8:$G$95,5,FALSE)),""),"")</f>
        <v>-434</v>
      </c>
      <c r="E11" s="90" t="str">
        <f>IFERROR(IF(OR(B11="r",B11="t"),VLOOKUP(A11,'Retail - PnL Format'!$A$8:$G$95,7,FALSE),""),"")</f>
        <v/>
      </c>
      <c r="F11" s="80"/>
      <c r="G11" s="80"/>
    </row>
    <row r="12" spans="1:8" s="84" customFormat="1" ht="19.899999999999999" customHeight="1" x14ac:dyDescent="0.2">
      <c r="A12" s="91">
        <v>4</v>
      </c>
      <c r="B12" s="77">
        <f>IFERROR(VLOOKUP(A12,'Retail - PnL Format'!$A$8:$D$95,2,FALSE),"")</f>
        <v>0</v>
      </c>
      <c r="C12" s="89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90">
        <f>IFERROR(IF(OR(B12=0,B12="pa",B12="p"),IF(VLOOKUP(A12,'Retail - PnL Format'!$A$8:$G$95,5,FALSE)=0,VLOOKUP(A12,'Retail - PnL Format'!$A$8:$G$95,6,FALSE),-VLOOKUP(A12,'Retail - PnL Format'!$A$8:$G$95,5,FALSE)),""),"")</f>
        <v>-790</v>
      </c>
      <c r="E12" s="90" t="str">
        <f>IFERROR(IF(OR(B12="r",B12="t"),VLOOKUP(A12,'Retail - PnL Format'!$A$8:$G$95,7,FALSE),""),"")</f>
        <v/>
      </c>
      <c r="F12" s="80"/>
      <c r="G12" s="80"/>
    </row>
    <row r="13" spans="1:8" s="84" customFormat="1" ht="19.899999999999999" customHeight="1" x14ac:dyDescent="0.2">
      <c r="A13" s="88">
        <v>5</v>
      </c>
      <c r="B13" s="77" t="str">
        <f>IFERROR(VLOOKUP(A13,'Retail - PnL Format'!$A$8:$D$95,2,FALSE),"")</f>
        <v>t</v>
      </c>
      <c r="C13" s="89" t="str">
        <f>IFERROR(IF(B13&lt;&gt;"v",REPT(" ",4)&amp;VLOOKUP(A13,'Retail - PnL Format'!$A$8:$D$95,4,FALSE),UPPER(VLOOKUP(A13,'Retail - PnL Format'!$A$8:$D$95,4,FALSE))),"")</f>
        <v xml:space="preserve">    Total Revenue</v>
      </c>
      <c r="D13" s="90" t="str">
        <f>IFERROR(IF(OR(B13=0,B13="pa",B13="p"),IF(VLOOKUP(A13,'Retail - PnL Format'!$A$8:$G$95,5,FALSE)=0,VLOOKUP(A13,'Retail - PnL Format'!$A$8:$G$95,6,FALSE),-VLOOKUP(A13,'Retail - PnL Format'!$A$8:$G$95,5,FALSE)),""),"")</f>
        <v/>
      </c>
      <c r="E13" s="90">
        <f>IFERROR(IF(OR(B13="r",B13="t"),VLOOKUP(A13,'Retail - PnL Format'!$A$8:$G$95,7,FALSE),""),"")</f>
        <v>6131</v>
      </c>
      <c r="F13" s="80"/>
      <c r="G13" s="80"/>
    </row>
    <row r="14" spans="1:8" s="84" customFormat="1" ht="19.899999999999999" customHeight="1" x14ac:dyDescent="0.2">
      <c r="A14" s="91">
        <v>6</v>
      </c>
      <c r="B14" s="77" t="str">
        <f>IFERROR(VLOOKUP(A14,'Retail - PnL Format'!$A$8:$D$95,2,FALSE),"")</f>
        <v>v</v>
      </c>
      <c r="C14" s="89" t="str">
        <f>IFERROR(IF(B14&lt;&gt;"v",REPT(" ",4)&amp;VLOOKUP(A14,'Retail - PnL Format'!$A$8:$D$95,4,FALSE),UPPER(VLOOKUP(A14,'Retail - PnL Format'!$A$8:$D$95,4,FALSE))),"")</f>
        <v>COST OF SALES</v>
      </c>
      <c r="D14" s="90" t="str">
        <f>IFERROR(IF(OR(B14=0,B14="pa",B14="p"),IF(VLOOKUP(A14,'Retail - PnL Format'!$A$8:$G$95,5,FALSE)=0,VLOOKUP(A14,'Retail - PnL Format'!$A$8:$G$95,6,FALSE),-VLOOKUP(A14,'Retail - PnL Format'!$A$8:$G$95,5,FALSE)),""),"")</f>
        <v/>
      </c>
      <c r="E14" s="90" t="str">
        <f>IFERROR(IF(OR(B14="r",B14="t"),VLOOKUP(A14,'Retail - PnL Format'!$A$8:$G$95,7,FALSE),""),"")</f>
        <v/>
      </c>
      <c r="F14" s="80"/>
      <c r="G14" s="80"/>
    </row>
    <row r="15" spans="1:8" s="84" customFormat="1" ht="19.899999999999999" customHeight="1" x14ac:dyDescent="0.2">
      <c r="A15" s="88">
        <v>7</v>
      </c>
      <c r="B15" s="77" t="str">
        <f>IFERROR(VLOOKUP(A15,'Retail - PnL Format'!$A$8:$D$95,2,FALSE),"")</f>
        <v>p</v>
      </c>
      <c r="C15" s="89" t="str">
        <f>IFERROR(IF(B15&lt;&gt;"v",REPT(" ",4)&amp;VLOOKUP(A15,'Retail - PnL Format'!$A$8:$D$95,4,FALSE),UPPER(VLOOKUP(A15,'Retail - PnL Format'!$A$8:$D$95,4,FALSE))),"")</f>
        <v xml:space="preserve">    Beginning Inventory</v>
      </c>
      <c r="D15" s="90">
        <f>IFERROR(IF(OR(B15=0,B15="pa",B15="p"),IF(VLOOKUP(A15,'Retail - PnL Format'!$A$8:$G$95,5,FALSE)=0,VLOOKUP(A15,'Retail - PnL Format'!$A$8:$G$95,6,FALSE),-VLOOKUP(A15,'Retail - PnL Format'!$A$8:$G$95,5,FALSE)),""),"")</f>
        <v>5204.6499999999996</v>
      </c>
      <c r="E15" s="90" t="str">
        <f>IFERROR(IF(OR(B15="r",B15="t"),VLOOKUP(A15,'Retail - PnL Format'!$A$8:$G$95,7,FALSE),""),"")</f>
        <v/>
      </c>
      <c r="F15" s="80"/>
      <c r="G15" s="80"/>
    </row>
    <row r="16" spans="1:8" s="84" customFormat="1" ht="19.899999999999999" customHeight="1" x14ac:dyDescent="0.2">
      <c r="A16" s="91">
        <v>8</v>
      </c>
      <c r="B16" s="77">
        <f>IFERROR(VLOOKUP(A16,'Retail - PnL Format'!$A$8:$D$95,2,FALSE),"")</f>
        <v>0</v>
      </c>
      <c r="C16" s="89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90">
        <f>IFERROR(IF(OR(B16=0,B16="pa",B16="p"),IF(VLOOKUP(A16,'Retail - PnL Format'!$A$8:$G$95,5,FALSE)=0,VLOOKUP(A16,'Retail - PnL Format'!$A$8:$G$95,6,FALSE),-VLOOKUP(A16,'Retail - PnL Format'!$A$8:$G$95,5,FALSE)),""),"")</f>
        <v>3105</v>
      </c>
      <c r="E16" s="90" t="str">
        <f>IFERROR(IF(OR(B16="r",B16="t"),VLOOKUP(A16,'Retail - PnL Format'!$A$8:$G$95,7,FALSE),""),"")</f>
        <v/>
      </c>
      <c r="F16" s="80"/>
      <c r="G16" s="80"/>
    </row>
    <row r="17" spans="1:7" s="84" customFormat="1" ht="19.899999999999999" customHeight="1" x14ac:dyDescent="0.2">
      <c r="A17" s="88">
        <v>9</v>
      </c>
      <c r="B17" s="77">
        <f>IFERROR(VLOOKUP(A17,'Retail - PnL Format'!$A$8:$D$95,2,FALSE),"")</f>
        <v>0</v>
      </c>
      <c r="C17" s="89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90">
        <f>IFERROR(IF(OR(B17=0,B17="pa",B17="p"),IF(VLOOKUP(A17,'Retail - PnL Format'!$A$8:$G$95,5,FALSE)=0,VLOOKUP(A17,'Retail - PnL Format'!$A$8:$G$95,6,FALSE),-VLOOKUP(A17,'Retail - PnL Format'!$A$8:$G$95,5,FALSE)),""),"")</f>
        <v>-54.75</v>
      </c>
      <c r="E17" s="90" t="str">
        <f>IFERROR(IF(OR(B17="r",B17="t"),VLOOKUP(A17,'Retail - PnL Format'!$A$8:$G$95,7,FALSE),""),"")</f>
        <v/>
      </c>
      <c r="F17" s="80"/>
      <c r="G17" s="80"/>
    </row>
    <row r="18" spans="1:7" s="84" customFormat="1" ht="19.899999999999999" customHeight="1" x14ac:dyDescent="0.2">
      <c r="A18" s="91">
        <v>10</v>
      </c>
      <c r="B18" s="77">
        <f>IFERROR(VLOOKUP(A18,'Retail - PnL Format'!$A$8:$D$95,2,FALSE),"")</f>
        <v>0</v>
      </c>
      <c r="C18" s="89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90">
        <f>IFERROR(IF(OR(B18=0,B18="pa",B18="p"),IF(VLOOKUP(A18,'Retail - PnL Format'!$A$8:$G$95,5,FALSE)=0,VLOOKUP(A18,'Retail - PnL Format'!$A$8:$G$95,6,FALSE),-VLOOKUP(A18,'Retail - PnL Format'!$A$8:$G$95,5,FALSE)),""),"")</f>
        <v>-566.75</v>
      </c>
      <c r="E18" s="90" t="str">
        <f>IFERROR(IF(OR(B18="r",B18="t"),VLOOKUP(A18,'Retail - PnL Format'!$A$8:$G$95,7,FALSE),""),"")</f>
        <v/>
      </c>
      <c r="F18" s="80"/>
      <c r="G18" s="80"/>
    </row>
    <row r="19" spans="1:7" s="84" customFormat="1" ht="19.899999999999999" customHeight="1" x14ac:dyDescent="0.2">
      <c r="A19" s="88">
        <v>11</v>
      </c>
      <c r="B19" s="77" t="str">
        <f>IFERROR(VLOOKUP(A19,'Retail - PnL Format'!$A$8:$D$95,2,FALSE),"")</f>
        <v>pa</v>
      </c>
      <c r="C19" s="89" t="str">
        <f>IFERROR(IF(B19&lt;&gt;"v",REPT(" ",4)&amp;VLOOKUP(A19,'Retail - PnL Format'!$A$8:$D$95,4,FALSE),UPPER(VLOOKUP(A19,'Retail - PnL Format'!$A$8:$D$95,4,FALSE))),"")</f>
        <v xml:space="preserve">    Ending Inventory</v>
      </c>
      <c r="D19" s="90">
        <f>IFERROR(IF(OR(B19=0,B19="pa",B19="p"),IF(VLOOKUP(A19,'Retail - PnL Format'!$A$8:$G$95,5,FALSE)=0,VLOOKUP(A19,'Retail - PnL Format'!$A$8:$G$95,6,FALSE),-VLOOKUP(A19,'Retail - PnL Format'!$A$8:$G$95,5,FALSE)),""),"")</f>
        <v>-4588.75</v>
      </c>
      <c r="E19" s="90" t="str">
        <f>IFERROR(IF(OR(B19="r",B19="t"),VLOOKUP(A19,'Retail - PnL Format'!$A$8:$G$95,7,FALSE),""),"")</f>
        <v/>
      </c>
      <c r="F19" s="80"/>
      <c r="G19" s="80"/>
    </row>
    <row r="20" spans="1:7" s="84" customFormat="1" ht="19.899999999999999" customHeight="1" x14ac:dyDescent="0.2">
      <c r="A20" s="91">
        <v>12</v>
      </c>
      <c r="B20" s="77" t="str">
        <f>IFERROR(VLOOKUP(A20,'Retail - PnL Format'!$A$8:$D$95,2,FALSE),"")</f>
        <v>t</v>
      </c>
      <c r="C20" s="89" t="str">
        <f>IFERROR(IF(B20&lt;&gt;"v",REPT(" ",4)&amp;VLOOKUP(A20,'Retail - PnL Format'!$A$8:$D$95,4,FALSE),UPPER(VLOOKUP(A20,'Retail - PnL Format'!$A$8:$D$95,4,FALSE))),"")</f>
        <v xml:space="preserve">    Total CoGS</v>
      </c>
      <c r="D20" s="90" t="str">
        <f>IFERROR(IF(OR(B20=0,B20="pa",B20="p"),IF(VLOOKUP(A20,'Retail - PnL Format'!$A$8:$G$95,5,FALSE)=0,VLOOKUP(A20,'Retail - PnL Format'!$A$8:$G$95,6,FALSE),-VLOOKUP(A20,'Retail - PnL Format'!$A$8:$G$95,5,FALSE)),""),"")</f>
        <v/>
      </c>
      <c r="E20" s="90">
        <f>IFERROR(IF(OR(B20="r",B20="t"),VLOOKUP(A20,'Retail - PnL Format'!$A$8:$G$95,7,FALSE),""),"")</f>
        <v>3099.3999999999996</v>
      </c>
      <c r="F20" s="80"/>
      <c r="G20" s="80"/>
    </row>
    <row r="21" spans="1:7" s="84" customFormat="1" ht="19.899999999999999" customHeight="1" x14ac:dyDescent="0.2">
      <c r="A21" s="88">
        <v>13</v>
      </c>
      <c r="B21" s="77" t="str">
        <f>IFERROR(VLOOKUP(A21,'Retail - PnL Format'!$A$8:$D$95,2,FALSE),"")</f>
        <v>r</v>
      </c>
      <c r="C21" s="89" t="str">
        <f>IFERROR(IF(B21&lt;&gt;"v",REPT(" ",4)&amp;VLOOKUP(A21,'Retail - PnL Format'!$A$8:$D$95,4,FALSE),UPPER(VLOOKUP(A21,'Retail - PnL Format'!$A$8:$D$95,4,FALSE))),"")</f>
        <v xml:space="preserve">    Gross Profit/Loss</v>
      </c>
      <c r="D21" s="90" t="str">
        <f>IFERROR(IF(OR(B21=0,B21="pa",B21="p"),IF(VLOOKUP(A21,'Retail - PnL Format'!$A$8:$G$95,5,FALSE)=0,VLOOKUP(A21,'Retail - PnL Format'!$A$8:$G$95,6,FALSE),-VLOOKUP(A21,'Retail - PnL Format'!$A$8:$G$95,5,FALSE)),""),"")</f>
        <v/>
      </c>
      <c r="E21" s="90">
        <f>IFERROR(IF(OR(B21="r",B21="t"),VLOOKUP(A21,'Retail - PnL Format'!$A$8:$G$95,7,FALSE),""),"")</f>
        <v>3031.6000000000004</v>
      </c>
      <c r="F21" s="80"/>
      <c r="G21" s="80"/>
    </row>
    <row r="22" spans="1:7" s="84" customFormat="1" ht="19.899999999999999" customHeight="1" x14ac:dyDescent="0.2">
      <c r="A22" s="91">
        <v>14</v>
      </c>
      <c r="B22" s="77" t="str">
        <f>IFERROR(VLOOKUP(A22,'Retail - PnL Format'!$A$8:$D$95,2,FALSE),"")</f>
        <v>v</v>
      </c>
      <c r="C22" s="89" t="str">
        <f>IFERROR(IF(B22&lt;&gt;"v",REPT(" ",4)&amp;VLOOKUP(A22,'Retail - PnL Format'!$A$8:$D$95,4,FALSE),UPPER(VLOOKUP(A22,'Retail - PnL Format'!$A$8:$D$95,4,FALSE))),"")</f>
        <v>EXPENSES</v>
      </c>
      <c r="D22" s="90" t="str">
        <f>IFERROR(IF(OR(B22=0,B22="pa",B22="p"),IF(VLOOKUP(A22,'Retail - PnL Format'!$A$8:$G$95,5,FALSE)=0,VLOOKUP(A22,'Retail - PnL Format'!$A$8:$G$95,6,FALSE),-VLOOKUP(A22,'Retail - PnL Format'!$A$8:$G$95,5,FALSE)),""),"")</f>
        <v/>
      </c>
      <c r="E22" s="90" t="str">
        <f>IFERROR(IF(OR(B22="r",B22="t"),VLOOKUP(A22,'Retail - PnL Format'!$A$8:$G$95,7,FALSE),""),"")</f>
        <v/>
      </c>
      <c r="F22" s="80"/>
      <c r="G22" s="80"/>
    </row>
    <row r="23" spans="1:7" s="84" customFormat="1" ht="19.899999999999999" customHeight="1" x14ac:dyDescent="0.2">
      <c r="A23" s="88">
        <v>15</v>
      </c>
      <c r="B23" s="77">
        <f>IFERROR(VLOOKUP(A23,'Retail - PnL Format'!$A$8:$D$95,2,FALSE),"")</f>
        <v>0</v>
      </c>
      <c r="C23" s="89" t="str">
        <f>IFERROR(IF(B23&lt;&gt;"v",REPT(" ",4)&amp;VLOOKUP(A23,'Retail - PnL Format'!$A$8:$D$95,4,FALSE),UPPER(VLOOKUP(A23,'Retail - PnL Format'!$A$8:$D$95,4,FALSE))),"")</f>
        <v xml:space="preserve">    EXP - Salaries</v>
      </c>
      <c r="D23" s="90">
        <f>IFERROR(IF(OR(B23=0,B23="pa",B23="p"),IF(VLOOKUP(A23,'Retail - PnL Format'!$A$8:$G$95,5,FALSE)=0,VLOOKUP(A23,'Retail - PnL Format'!$A$8:$G$95,6,FALSE),-VLOOKUP(A23,'Retail - PnL Format'!$A$8:$G$95,5,FALSE)),""),"")</f>
        <v>-600</v>
      </c>
      <c r="E23" s="90" t="str">
        <f>IFERROR(IF(OR(B23="r",B23="t"),VLOOKUP(A23,'Retail - PnL Format'!$A$8:$G$95,7,FALSE),""),"")</f>
        <v/>
      </c>
      <c r="F23" s="80"/>
      <c r="G23" s="80"/>
    </row>
    <row r="24" spans="1:7" s="84" customFormat="1" ht="19.899999999999999" customHeight="1" x14ac:dyDescent="0.2">
      <c r="A24" s="91">
        <v>16</v>
      </c>
      <c r="B24" s="77">
        <f>IFERROR(VLOOKUP(A24,'Retail - PnL Format'!$A$8:$D$95,2,FALSE),"")</f>
        <v>0</v>
      </c>
      <c r="C24" s="89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90">
        <f>IFERROR(IF(OR(B24=0,B24="pa",B24="p"),IF(VLOOKUP(A24,'Retail - PnL Format'!$A$8:$G$95,5,FALSE)=0,VLOOKUP(A24,'Retail - PnL Format'!$A$8:$G$95,6,FALSE),-VLOOKUP(A24,'Retail - PnL Format'!$A$8:$G$95,5,FALSE)),""),"")</f>
        <v>0</v>
      </c>
      <c r="E24" s="90" t="str">
        <f>IFERROR(IF(OR(B24="r",B24="t"),VLOOKUP(A24,'Retail - PnL Format'!$A$8:$G$95,7,FALSE),""),"")</f>
        <v/>
      </c>
      <c r="F24" s="80"/>
      <c r="G24" s="80"/>
    </row>
    <row r="25" spans="1:7" s="84" customFormat="1" ht="19.899999999999999" customHeight="1" x14ac:dyDescent="0.2">
      <c r="A25" s="88">
        <v>17</v>
      </c>
      <c r="B25" s="77">
        <f>IFERROR(VLOOKUP(A25,'Retail - PnL Format'!$A$8:$D$95,2,FALSE),"")</f>
        <v>0</v>
      </c>
      <c r="C25" s="89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90">
        <f>IFERROR(IF(OR(B25=0,B25="pa",B25="p"),IF(VLOOKUP(A25,'Retail - PnL Format'!$A$8:$G$95,5,FALSE)=0,VLOOKUP(A25,'Retail - PnL Format'!$A$8:$G$95,6,FALSE),-VLOOKUP(A25,'Retail - PnL Format'!$A$8:$G$95,5,FALSE)),""),"")</f>
        <v>-65</v>
      </c>
      <c r="E25" s="90" t="str">
        <f>IFERROR(IF(OR(B25="r",B25="t"),VLOOKUP(A25,'Retail - PnL Format'!$A$8:$G$95,7,FALSE),""),"")</f>
        <v/>
      </c>
      <c r="F25" s="80"/>
      <c r="G25" s="80"/>
    </row>
    <row r="26" spans="1:7" s="84" customFormat="1" ht="19.899999999999999" customHeight="1" x14ac:dyDescent="0.2">
      <c r="A26" s="91">
        <v>18</v>
      </c>
      <c r="B26" s="77">
        <f>IFERROR(VLOOKUP(A26,'Retail - PnL Format'!$A$8:$D$95,2,FALSE),"")</f>
        <v>0</v>
      </c>
      <c r="C26" s="89" t="str">
        <f>IFERROR(IF(B26&lt;&gt;"v",REPT(" ",4)&amp;VLOOKUP(A26,'Retail - PnL Format'!$A$8:$D$95,4,FALSE),UPPER(VLOOKUP(A26,'Retail - PnL Format'!$A$8:$D$95,4,FALSE))),"")</f>
        <v xml:space="preserve">    EXP - Rent</v>
      </c>
      <c r="D26" s="90">
        <f>IFERROR(IF(OR(B26=0,B26="pa",B26="p"),IF(VLOOKUP(A26,'Retail - PnL Format'!$A$8:$G$95,5,FALSE)=0,VLOOKUP(A26,'Retail - PnL Format'!$A$8:$G$95,6,FALSE),-VLOOKUP(A26,'Retail - PnL Format'!$A$8:$G$95,5,FALSE)),""),"")</f>
        <v>-50</v>
      </c>
      <c r="E26" s="90" t="str">
        <f>IFERROR(IF(OR(B26="r",B26="t"),VLOOKUP(A26,'Retail - PnL Format'!$A$8:$G$95,7,FALSE),""),"")</f>
        <v/>
      </c>
      <c r="F26" s="80"/>
      <c r="G26" s="80"/>
    </row>
    <row r="27" spans="1:7" s="84" customFormat="1" ht="19.899999999999999" customHeight="1" x14ac:dyDescent="0.2">
      <c r="A27" s="88">
        <v>19</v>
      </c>
      <c r="B27" s="77">
        <f>IFERROR(VLOOKUP(A27,'Retail - PnL Format'!$A$8:$D$95,2,FALSE),"")</f>
        <v>0</v>
      </c>
      <c r="C27" s="89" t="str">
        <f>IFERROR(IF(B27&lt;&gt;"v",REPT(" ",4)&amp;VLOOKUP(A27,'Retail - PnL Format'!$A$8:$D$95,4,FALSE),UPPER(VLOOKUP(A27,'Retail - PnL Format'!$A$8:$D$95,4,FALSE))),"")</f>
        <v xml:space="preserve">    EXP - Insurance</v>
      </c>
      <c r="D27" s="90">
        <f>IFERROR(IF(OR(B27=0,B27="pa",B27="p"),IF(VLOOKUP(A27,'Retail - PnL Format'!$A$8:$G$95,5,FALSE)=0,VLOOKUP(A27,'Retail - PnL Format'!$A$8:$G$95,6,FALSE),-VLOOKUP(A27,'Retail - PnL Format'!$A$8:$G$95,5,FALSE)),""),"")</f>
        <v>-25</v>
      </c>
      <c r="E27" s="90" t="str">
        <f>IFERROR(IF(OR(B27="r",B27="t"),VLOOKUP(A27,'Retail - PnL Format'!$A$8:$G$95,7,FALSE),""),"")</f>
        <v/>
      </c>
      <c r="F27" s="80"/>
      <c r="G27" s="80"/>
    </row>
    <row r="28" spans="1:7" s="84" customFormat="1" ht="19.899999999999999" customHeight="1" x14ac:dyDescent="0.2">
      <c r="A28" s="91">
        <v>20</v>
      </c>
      <c r="B28" s="77">
        <f>IFERROR(VLOOKUP(A28,'Retail - PnL Format'!$A$8:$D$95,2,FALSE),"")</f>
        <v>0</v>
      </c>
      <c r="C28" s="89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90">
        <f>IFERROR(IF(OR(B28=0,B28="pa",B28="p"),IF(VLOOKUP(A28,'Retail - PnL Format'!$A$8:$G$95,5,FALSE)=0,VLOOKUP(A28,'Retail - PnL Format'!$A$8:$G$95,6,FALSE),-VLOOKUP(A28,'Retail - PnL Format'!$A$8:$G$95,5,FALSE)),""),"")</f>
        <v>-28.5</v>
      </c>
      <c r="E28" s="90" t="str">
        <f>IFERROR(IF(OR(B28="r",B28="t"),VLOOKUP(A28,'Retail - PnL Format'!$A$8:$G$95,7,FALSE),""),"")</f>
        <v/>
      </c>
      <c r="F28" s="80"/>
      <c r="G28" s="80"/>
    </row>
    <row r="29" spans="1:7" s="84" customFormat="1" ht="19.899999999999999" customHeight="1" x14ac:dyDescent="0.2">
      <c r="A29" s="88">
        <v>21</v>
      </c>
      <c r="B29" s="77">
        <f>IFERROR(VLOOKUP(A29,'Retail - PnL Format'!$A$8:$D$95,2,FALSE),"")</f>
        <v>0</v>
      </c>
      <c r="C29" s="89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90">
        <f>IFERROR(IF(OR(B29=0,B29="pa",B29="p"),IF(VLOOKUP(A29,'Retail - PnL Format'!$A$8:$G$95,5,FALSE)=0,VLOOKUP(A29,'Retail - PnL Format'!$A$8:$G$95,6,FALSE),-VLOOKUP(A29,'Retail - PnL Format'!$A$8:$G$95,5,FALSE)),""),"")</f>
        <v>-27.5</v>
      </c>
      <c r="E29" s="90" t="str">
        <f>IFERROR(IF(OR(B29="r",B29="t"),VLOOKUP(A29,'Retail - PnL Format'!$A$8:$G$95,7,FALSE),""),"")</f>
        <v/>
      </c>
      <c r="F29" s="80"/>
      <c r="G29" s="80"/>
    </row>
    <row r="30" spans="1:7" s="84" customFormat="1" ht="19.899999999999999" customHeight="1" x14ac:dyDescent="0.2">
      <c r="A30" s="91">
        <v>22</v>
      </c>
      <c r="B30" s="77">
        <f>IFERROR(VLOOKUP(A30,'Retail - PnL Format'!$A$8:$D$95,2,FALSE),"")</f>
        <v>0</v>
      </c>
      <c r="C30" s="89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90">
        <f>IFERROR(IF(OR(B30=0,B30="pa",B30="p"),IF(VLOOKUP(A30,'Retail - PnL Format'!$A$8:$G$95,5,FALSE)=0,VLOOKUP(A30,'Retail - PnL Format'!$A$8:$G$95,6,FALSE),-VLOOKUP(A30,'Retail - PnL Format'!$A$8:$G$95,5,FALSE)),""),"")</f>
        <v>-6.25</v>
      </c>
      <c r="E30" s="90" t="str">
        <f>IFERROR(IF(OR(B30="r",B30="t"),VLOOKUP(A30,'Retail - PnL Format'!$A$8:$G$95,7,FALSE),""),"")</f>
        <v/>
      </c>
      <c r="F30" s="80"/>
      <c r="G30" s="80"/>
    </row>
    <row r="31" spans="1:7" s="84" customFormat="1" ht="19.899999999999999" customHeight="1" x14ac:dyDescent="0.2">
      <c r="A31" s="88">
        <v>23</v>
      </c>
      <c r="B31" s="77">
        <f>IFERROR(VLOOKUP(A31,'Retail - PnL Format'!$A$8:$D$95,2,FALSE),"")</f>
        <v>0</v>
      </c>
      <c r="C31" s="89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90">
        <f>IFERROR(IF(OR(B31=0,B31="pa",B31="p"),IF(VLOOKUP(A31,'Retail - PnL Format'!$A$8:$G$95,5,FALSE)=0,VLOOKUP(A31,'Retail - PnL Format'!$A$8:$G$95,6,FALSE),-VLOOKUP(A31,'Retail - PnL Format'!$A$8:$G$95,5,FALSE)),""),"")</f>
        <v>-50</v>
      </c>
      <c r="E31" s="90" t="str">
        <f>IFERROR(IF(OR(B31="r",B31="t"),VLOOKUP(A31,'Retail - PnL Format'!$A$8:$G$95,7,FALSE),""),"")</f>
        <v/>
      </c>
      <c r="F31" s="80"/>
      <c r="G31" s="80"/>
    </row>
    <row r="32" spans="1:7" s="84" customFormat="1" ht="19.899999999999999" customHeight="1" x14ac:dyDescent="0.2">
      <c r="A32" s="91">
        <v>24</v>
      </c>
      <c r="B32" s="77">
        <f>IFERROR(VLOOKUP(A32,'Retail - PnL Format'!$A$8:$D$95,2,FALSE),"")</f>
        <v>0</v>
      </c>
      <c r="C32" s="89" t="str">
        <f>IFERROR(IF(B32&lt;&gt;"v",REPT(" ",4)&amp;VLOOKUP(A32,'Retail - PnL Format'!$A$8:$D$95,4,FALSE),UPPER(VLOOKUP(A32,'Retail - PnL Format'!$A$8:$D$95,4,FALSE))),"")</f>
        <v xml:space="preserve">    EXP - Other</v>
      </c>
      <c r="D32" s="90">
        <f>IFERROR(IF(OR(B32=0,B32="pa",B32="p"),IF(VLOOKUP(A32,'Retail - PnL Format'!$A$8:$G$95,5,FALSE)=0,VLOOKUP(A32,'Retail - PnL Format'!$A$8:$G$95,6,FALSE),-VLOOKUP(A32,'Retail - PnL Format'!$A$8:$G$95,5,FALSE)),""),"")</f>
        <v>-27.6</v>
      </c>
      <c r="E32" s="90" t="str">
        <f>IFERROR(IF(OR(B32="r",B32="t"),VLOOKUP(A32,'Retail - PnL Format'!$A$8:$G$95,7,FALSE),""),"")</f>
        <v/>
      </c>
      <c r="F32" s="80"/>
      <c r="G32" s="80"/>
    </row>
    <row r="33" spans="1:7" s="84" customFormat="1" ht="19.899999999999999" customHeight="1" x14ac:dyDescent="0.2">
      <c r="A33" s="88">
        <v>25</v>
      </c>
      <c r="B33" s="77" t="str">
        <f>IFERROR(VLOOKUP(A33,'Retail - PnL Format'!$A$8:$D$95,2,FALSE),"")</f>
        <v>t</v>
      </c>
      <c r="C33" s="89" t="str">
        <f>IFERROR(IF(B33&lt;&gt;"v",REPT(" ",4)&amp;VLOOKUP(A33,'Retail - PnL Format'!$A$8:$D$95,4,FALSE),UPPER(VLOOKUP(A33,'Retail - PnL Format'!$A$8:$D$95,4,FALSE))),"")</f>
        <v xml:space="preserve">    Total Expenses</v>
      </c>
      <c r="D33" s="90" t="str">
        <f>IFERROR(IF(OR(B33=0,B33="pa",B33="p"),IF(VLOOKUP(A33,'Retail - PnL Format'!$A$8:$G$95,5,FALSE)=0,VLOOKUP(A33,'Retail - PnL Format'!$A$8:$G$95,6,FALSE),-VLOOKUP(A33,'Retail - PnL Format'!$A$8:$G$95,5,FALSE)),""),"")</f>
        <v/>
      </c>
      <c r="E33" s="90">
        <f>IFERROR(IF(OR(B33="r",B33="t"),VLOOKUP(A33,'Retail - PnL Format'!$A$8:$G$95,7,FALSE),""),"")</f>
        <v>879.85</v>
      </c>
      <c r="F33" s="80"/>
      <c r="G33" s="80"/>
    </row>
    <row r="34" spans="1:7" s="84" customFormat="1" ht="19.899999999999999" customHeight="1" x14ac:dyDescent="0.2">
      <c r="A34" s="91">
        <v>26</v>
      </c>
      <c r="B34" s="77" t="str">
        <f>IFERROR(VLOOKUP(A34,'Retail - PnL Format'!$A$8:$D$95,2,FALSE),"")</f>
        <v>r</v>
      </c>
      <c r="C34" s="89" t="str">
        <f>IFERROR(IF(B34&lt;&gt;"v",REPT(" ",4)&amp;VLOOKUP(A34,'Retail - PnL Format'!$A$8:$D$95,4,FALSE),UPPER(VLOOKUP(A34,'Retail - PnL Format'!$A$8:$D$95,4,FALSE))),"")</f>
        <v xml:space="preserve">    Gross Profit/Loss</v>
      </c>
      <c r="D34" s="90" t="str">
        <f>IFERROR(IF(OR(B34=0,B34="pa",B34="p"),IF(VLOOKUP(A34,'Retail - PnL Format'!$A$8:$G$95,5,FALSE)=0,VLOOKUP(A34,'Retail - PnL Format'!$A$8:$G$95,6,FALSE),-VLOOKUP(A34,'Retail - PnL Format'!$A$8:$G$95,5,FALSE)),""),"")</f>
        <v/>
      </c>
      <c r="E34" s="90">
        <f>IFERROR(IF(OR(B34="r",B34="t"),VLOOKUP(A34,'Retail - PnL Format'!$A$8:$G$95,7,FALSE),""),"")</f>
        <v>2151.7500000000005</v>
      </c>
      <c r="F34" s="80"/>
      <c r="G34" s="80"/>
    </row>
    <row r="35" spans="1:7" s="84" customFormat="1" ht="19.899999999999999" customHeight="1" x14ac:dyDescent="0.2">
      <c r="A35" s="88">
        <v>27</v>
      </c>
      <c r="B35" s="77" t="str">
        <f>IFERROR(VLOOKUP(A35,'Retail - PnL Format'!$A$8:$D$95,2,FALSE),"")</f>
        <v>v</v>
      </c>
      <c r="C35" s="89" t="str">
        <f>IFERROR(IF(B35&lt;&gt;"v",REPT(" ",4)&amp;VLOOKUP(A35,'Retail - PnL Format'!$A$8:$D$95,4,FALSE),UPPER(VLOOKUP(A35,'Retail - PnL Format'!$A$8:$D$95,4,FALSE))),"")</f>
        <v>OTHER INCOME/EXPENSES</v>
      </c>
      <c r="D35" s="90" t="str">
        <f>IFERROR(IF(OR(B35=0,B35="pa",B35="p"),IF(VLOOKUP(A35,'Retail - PnL Format'!$A$8:$G$95,5,FALSE)=0,VLOOKUP(A35,'Retail - PnL Format'!$A$8:$G$95,6,FALSE),-VLOOKUP(A35,'Retail - PnL Format'!$A$8:$G$95,5,FALSE)),""),"")</f>
        <v/>
      </c>
      <c r="E35" s="90" t="str">
        <f>IFERROR(IF(OR(B35="r",B35="t"),VLOOKUP(A35,'Retail - PnL Format'!$A$8:$G$95,7,FALSE),""),"")</f>
        <v/>
      </c>
      <c r="F35" s="80"/>
      <c r="G35" s="80"/>
    </row>
    <row r="36" spans="1:7" s="84" customFormat="1" ht="19.899999999999999" customHeight="1" x14ac:dyDescent="0.2">
      <c r="A36" s="91">
        <v>28</v>
      </c>
      <c r="B36" s="77">
        <f>IFERROR(VLOOKUP(A36,'Retail - PnL Format'!$A$8:$D$95,2,FALSE),"")</f>
        <v>0</v>
      </c>
      <c r="C36" s="89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90">
        <f>IFERROR(IF(OR(B36=0,B36="pa",B36="p"),IF(VLOOKUP(A36,'Retail - PnL Format'!$A$8:$G$95,5,FALSE)=0,VLOOKUP(A36,'Retail - PnL Format'!$A$8:$G$95,6,FALSE),-VLOOKUP(A36,'Retail - PnL Format'!$A$8:$G$95,5,FALSE)),""),"")</f>
        <v>12.5</v>
      </c>
      <c r="E36" s="90" t="str">
        <f>IFERROR(IF(OR(B36="r",B36="t"),VLOOKUP(A36,'Retail - PnL Format'!$A$8:$G$95,7,FALSE),""),"")</f>
        <v/>
      </c>
      <c r="F36" s="80"/>
      <c r="G36" s="80"/>
    </row>
    <row r="37" spans="1:7" s="84" customFormat="1" ht="19.899999999999999" customHeight="1" x14ac:dyDescent="0.2">
      <c r="A37" s="88">
        <v>29</v>
      </c>
      <c r="B37" s="77">
        <f>IFERROR(VLOOKUP(A37,'Retail - PnL Format'!$A$8:$D$95,2,FALSE),"")</f>
        <v>0</v>
      </c>
      <c r="C37" s="89" t="str">
        <f>IFERROR(IF(B37&lt;&gt;"v",REPT(" ",4)&amp;VLOOKUP(A37,'Retail - PnL Format'!$A$8:$D$95,4,FALSE),UPPER(VLOOKUP(A37,'Retail - PnL Format'!$A$8:$D$95,4,FALSE))),"")</f>
        <v xml:space="preserve">    EXP - Bank Charges</v>
      </c>
      <c r="D37" s="90">
        <f>IFERROR(IF(OR(B37=0,B37="pa",B37="p"),IF(VLOOKUP(A37,'Retail - PnL Format'!$A$8:$G$95,5,FALSE)=0,VLOOKUP(A37,'Retail - PnL Format'!$A$8:$G$95,6,FALSE),-VLOOKUP(A37,'Retail - PnL Format'!$A$8:$G$95,5,FALSE)),""),"")</f>
        <v>-1.5</v>
      </c>
      <c r="E37" s="90" t="str">
        <f>IFERROR(IF(OR(B37="r",B37="t"),VLOOKUP(A37,'Retail - PnL Format'!$A$8:$G$95,7,FALSE),""),"")</f>
        <v/>
      </c>
      <c r="F37" s="80"/>
      <c r="G37" s="80"/>
    </row>
    <row r="38" spans="1:7" s="84" customFormat="1" ht="19.899999999999999" customHeight="1" x14ac:dyDescent="0.2">
      <c r="A38" s="91">
        <v>30</v>
      </c>
      <c r="B38" s="77" t="str">
        <f>IFERROR(VLOOKUP(A38,'Retail - PnL Format'!$A$8:$D$95,2,FALSE),"")</f>
        <v>t</v>
      </c>
      <c r="C38" s="89" t="str">
        <f>IFERROR(IF(B38&lt;&gt;"v",REPT(" ",4)&amp;VLOOKUP(A38,'Retail - PnL Format'!$A$8:$D$95,4,FALSE),UPPER(VLOOKUP(A38,'Retail - PnL Format'!$A$8:$D$95,4,FALSE))),"")</f>
        <v xml:space="preserve">    Total</v>
      </c>
      <c r="D38" s="90" t="str">
        <f>IFERROR(IF(OR(B38=0,B38="pa",B38="p"),IF(VLOOKUP(A38,'Retail - PnL Format'!$A$8:$G$95,5,FALSE)=0,VLOOKUP(A38,'Retail - PnL Format'!$A$8:$G$95,6,FALSE),-VLOOKUP(A38,'Retail - PnL Format'!$A$8:$G$95,5,FALSE)),""),"")</f>
        <v/>
      </c>
      <c r="E38" s="90">
        <f>IFERROR(IF(OR(B38="r",B38="t"),VLOOKUP(A38,'Retail - PnL Format'!$A$8:$G$95,7,FALSE),""),"")</f>
        <v>11</v>
      </c>
      <c r="F38" s="80"/>
      <c r="G38" s="80"/>
    </row>
    <row r="39" spans="1:7" s="84" customFormat="1" ht="19.899999999999999" customHeight="1" x14ac:dyDescent="0.2">
      <c r="A39" s="88">
        <v>31</v>
      </c>
      <c r="B39" s="77" t="str">
        <f>IFERROR(VLOOKUP(A39,'Retail - PnL Format'!$A$8:$D$95,2,FALSE),"")</f>
        <v>r</v>
      </c>
      <c r="C39" s="89" t="str">
        <f>IFERROR(IF(B39&lt;&gt;"v",REPT(" ",4)&amp;VLOOKUP(A39,'Retail - PnL Format'!$A$8:$D$95,4,FALSE),UPPER(VLOOKUP(A39,'Retail - PnL Format'!$A$8:$D$95,4,FALSE))),"")</f>
        <v xml:space="preserve">    Net Profit/Loss</v>
      </c>
      <c r="D39" s="90" t="str">
        <f>IFERROR(IF(OR(B39=0,B39="pa",B39="p"),IF(VLOOKUP(A39,'Retail - PnL Format'!$A$8:$G$95,5,FALSE)=0,VLOOKUP(A39,'Retail - PnL Format'!$A$8:$G$95,6,FALSE),-VLOOKUP(A39,'Retail - PnL Format'!$A$8:$G$95,5,FALSE)),""),"")</f>
        <v/>
      </c>
      <c r="E39" s="90">
        <f>IFERROR(IF(OR(B39="r",B39="t"),VLOOKUP(A39,'Retail - PnL Format'!$A$8:$G$95,7,FALSE),""),"")</f>
        <v>2162.7500000000005</v>
      </c>
      <c r="F39" s="80"/>
      <c r="G39" s="80"/>
    </row>
    <row r="40" spans="1:7" s="84" customFormat="1" ht="19.899999999999999" customHeight="1" x14ac:dyDescent="0.2">
      <c r="A40" s="91">
        <v>32</v>
      </c>
      <c r="B40" s="77" t="str">
        <f>IFERROR(VLOOKUP(A40,'Retail - PnL Format'!$A$8:$D$95,2,FALSE),"")</f>
        <v/>
      </c>
      <c r="C40" s="89" t="str">
        <f>IFERROR(IF(B40&lt;&gt;"v",REPT(" ",4)&amp;VLOOKUP(A40,'Retail - PnL Format'!$A$8:$D$95,4,FALSE),UPPER(VLOOKUP(A40,'Retail - PnL Format'!$A$8:$D$95,4,FALSE))),"")</f>
        <v/>
      </c>
      <c r="D40" s="90" t="str">
        <f>IFERROR(IF(OR(B40=0,B40="pa",B40="p"),IF(VLOOKUP(A40,'Retail - PnL Format'!$A$8:$G$95,5,FALSE)=0,VLOOKUP(A40,'Retail - PnL Format'!$A$8:$G$95,6,FALSE),-VLOOKUP(A40,'Retail - PnL Format'!$A$8:$G$95,5,FALSE)),""),"")</f>
        <v/>
      </c>
      <c r="E40" s="90" t="str">
        <f>IFERROR(IF(OR(B40="r",B40="t"),VLOOKUP(A40,'Retail - PnL Format'!$A$8:$G$95,7,FALSE),""),"")</f>
        <v/>
      </c>
      <c r="F40" s="80"/>
      <c r="G40" s="80"/>
    </row>
    <row r="41" spans="1:7" s="84" customFormat="1" ht="19.899999999999999" customHeight="1" x14ac:dyDescent="0.2">
      <c r="A41" s="88">
        <v>33</v>
      </c>
      <c r="B41" s="77" t="str">
        <f>IFERROR(VLOOKUP(A41,'Retail - PnL Format'!$A$8:$D$95,2,FALSE),"")</f>
        <v/>
      </c>
      <c r="C41" s="89" t="str">
        <f>IFERROR(IF(B41&lt;&gt;"v",REPT(" ",4)&amp;VLOOKUP(A41,'Retail - PnL Format'!$A$8:$D$95,4,FALSE),UPPER(VLOOKUP(A41,'Retail - PnL Format'!$A$8:$D$95,4,FALSE))),"")</f>
        <v/>
      </c>
      <c r="D41" s="90" t="str">
        <f>IFERROR(IF(OR(B41=0,B41="pa",B41="p"),IF(VLOOKUP(A41,'Retail - PnL Format'!$A$8:$G$95,5,FALSE)=0,VLOOKUP(A41,'Retail - PnL Format'!$A$8:$G$95,6,FALSE),-VLOOKUP(A41,'Retail - PnL Format'!$A$8:$G$95,5,FALSE)),""),"")</f>
        <v/>
      </c>
      <c r="E41" s="90" t="str">
        <f>IFERROR(IF(OR(B41="r",B41="t"),VLOOKUP(A41,'Retail - PnL Format'!$A$8:$G$95,7,FALSE),""),"")</f>
        <v/>
      </c>
      <c r="F41" s="80"/>
      <c r="G41" s="80"/>
    </row>
    <row r="42" spans="1:7" s="84" customFormat="1" ht="19.899999999999999" customHeight="1" x14ac:dyDescent="0.2">
      <c r="A42" s="91">
        <v>34</v>
      </c>
      <c r="B42" s="77" t="str">
        <f>IFERROR(VLOOKUP(A42,'Retail - PnL Format'!$A$8:$D$95,2,FALSE),"")</f>
        <v/>
      </c>
      <c r="C42" s="89" t="str">
        <f>IFERROR(IF(B42&lt;&gt;"v",REPT(" ",4)&amp;VLOOKUP(A42,'Retail - PnL Format'!$A$8:$D$95,4,FALSE),UPPER(VLOOKUP(A42,'Retail - PnL Format'!$A$8:$D$95,4,FALSE))),"")</f>
        <v/>
      </c>
      <c r="D42" s="90" t="str">
        <f>IFERROR(IF(OR(B42=0,B42="pa",B42="p"),IF(VLOOKUP(A42,'Retail - PnL Format'!$A$8:$G$95,5,FALSE)=0,VLOOKUP(A42,'Retail - PnL Format'!$A$8:$G$95,6,FALSE),-VLOOKUP(A42,'Retail - PnL Format'!$A$8:$G$95,5,FALSE)),""),"")</f>
        <v/>
      </c>
      <c r="E42" s="90" t="str">
        <f>IFERROR(IF(OR(B42="r",B42="t"),VLOOKUP(A42,'Retail - PnL Format'!$A$8:$G$95,7,FALSE),""),"")</f>
        <v/>
      </c>
      <c r="F42" s="80"/>
      <c r="G42" s="80"/>
    </row>
    <row r="43" spans="1:7" s="84" customFormat="1" ht="19.899999999999999" customHeight="1" x14ac:dyDescent="0.2">
      <c r="A43" s="88">
        <v>35</v>
      </c>
      <c r="B43" s="77" t="str">
        <f>IFERROR(VLOOKUP(A43,'Retail - PnL Format'!$A$8:$D$95,2,FALSE),"")</f>
        <v/>
      </c>
      <c r="C43" s="89" t="str">
        <f>IFERROR(IF(B43&lt;&gt;"v",REPT(" ",4)&amp;VLOOKUP(A43,'Retail - PnL Format'!$A$8:$D$95,4,FALSE),UPPER(VLOOKUP(A43,'Retail - PnL Format'!$A$8:$D$95,4,FALSE))),"")</f>
        <v/>
      </c>
      <c r="D43" s="90" t="str">
        <f>IFERROR(IF(OR(B43=0,B43="pa",B43="p"),IF(VLOOKUP(A43,'Retail - PnL Format'!$A$8:$G$95,5,FALSE)=0,VLOOKUP(A43,'Retail - PnL Format'!$A$8:$G$95,6,FALSE),-VLOOKUP(A43,'Retail - PnL Format'!$A$8:$G$95,5,FALSE)),""),"")</f>
        <v/>
      </c>
      <c r="E43" s="90" t="str">
        <f>IFERROR(IF(OR(B43="r",B43="t"),VLOOKUP(A43,'Retail - PnL Format'!$A$8:$G$95,7,FALSE),""),"")</f>
        <v/>
      </c>
      <c r="F43" s="80"/>
      <c r="G43" s="80"/>
    </row>
    <row r="44" spans="1:7" s="84" customFormat="1" ht="19.899999999999999" customHeight="1" x14ac:dyDescent="0.2">
      <c r="A44" s="91">
        <v>36</v>
      </c>
      <c r="B44" s="77" t="str">
        <f>IFERROR(VLOOKUP(A44,'Retail - PnL Format'!$A$8:$D$95,2,FALSE),"")</f>
        <v/>
      </c>
      <c r="C44" s="89" t="str">
        <f>IFERROR(IF(B44&lt;&gt;"v",REPT(" ",4)&amp;VLOOKUP(A44,'Retail - PnL Format'!$A$8:$D$95,4,FALSE),UPPER(VLOOKUP(A44,'Retail - PnL Format'!$A$8:$D$95,4,FALSE))),"")</f>
        <v/>
      </c>
      <c r="D44" s="90" t="str">
        <f>IFERROR(IF(OR(B44=0,B44="pa",B44="p"),IF(VLOOKUP(A44,'Retail - PnL Format'!$A$8:$G$95,5,FALSE)=0,VLOOKUP(A44,'Retail - PnL Format'!$A$8:$G$95,6,FALSE),-VLOOKUP(A44,'Retail - PnL Format'!$A$8:$G$95,5,FALSE)),""),"")</f>
        <v/>
      </c>
      <c r="E44" s="90" t="str">
        <f>IFERROR(IF(OR(B44="r",B44="t"),VLOOKUP(A44,'Retail - PnL Format'!$A$8:$G$95,7,FALSE),""),"")</f>
        <v/>
      </c>
      <c r="F44" s="80"/>
      <c r="G44" s="80"/>
    </row>
    <row r="45" spans="1:7" s="84" customFormat="1" ht="19.899999999999999" customHeight="1" x14ac:dyDescent="0.2">
      <c r="A45" s="88">
        <v>37</v>
      </c>
      <c r="B45" s="77" t="str">
        <f>IFERROR(VLOOKUP(A45,'Retail - PnL Format'!$A$8:$D$95,2,FALSE),"")</f>
        <v/>
      </c>
      <c r="C45" s="89" t="str">
        <f>IFERROR(IF(B45&lt;&gt;"v",REPT(" ",4)&amp;VLOOKUP(A45,'Retail - PnL Format'!$A$8:$D$95,4,FALSE),UPPER(VLOOKUP(A45,'Retail - PnL Format'!$A$8:$D$95,4,FALSE))),"")</f>
        <v/>
      </c>
      <c r="D45" s="90" t="str">
        <f>IFERROR(IF(OR(B45=0,B45="pa",B45="p"),IF(VLOOKUP(A45,'Retail - PnL Format'!$A$8:$G$95,5,FALSE)=0,VLOOKUP(A45,'Retail - PnL Format'!$A$8:$G$95,6,FALSE),-VLOOKUP(A45,'Retail - PnL Format'!$A$8:$G$95,5,FALSE)),""),"")</f>
        <v/>
      </c>
      <c r="E45" s="90" t="str">
        <f>IFERROR(IF(OR(B45="r",B45="t"),VLOOKUP(A45,'Retail - PnL Format'!$A$8:$G$95,7,FALSE),""),"")</f>
        <v/>
      </c>
      <c r="F45" s="80"/>
      <c r="G45" s="80"/>
    </row>
    <row r="46" spans="1:7" s="84" customFormat="1" ht="19.899999999999999" customHeight="1" x14ac:dyDescent="0.2">
      <c r="A46" s="91">
        <v>38</v>
      </c>
      <c r="B46" s="77" t="str">
        <f>IFERROR(VLOOKUP(A46,'Retail - PnL Format'!$A$8:$D$95,2,FALSE),"")</f>
        <v/>
      </c>
      <c r="C46" s="89" t="str">
        <f>IFERROR(IF(B46&lt;&gt;"v",REPT(" ",4)&amp;VLOOKUP(A46,'Retail - PnL Format'!$A$8:$D$95,4,FALSE),UPPER(VLOOKUP(A46,'Retail - PnL Format'!$A$8:$D$95,4,FALSE))),"")</f>
        <v/>
      </c>
      <c r="D46" s="90" t="str">
        <f>IFERROR(IF(OR(B46=0,B46="pa",B46="p"),IF(VLOOKUP(A46,'Retail - PnL Format'!$A$8:$G$95,5,FALSE)=0,VLOOKUP(A46,'Retail - PnL Format'!$A$8:$G$95,6,FALSE),-VLOOKUP(A46,'Retail - PnL Format'!$A$8:$G$95,5,FALSE)),""),"")</f>
        <v/>
      </c>
      <c r="E46" s="90" t="str">
        <f>IFERROR(IF(OR(B46="r",B46="t"),VLOOKUP(A46,'Retail - PnL Format'!$A$8:$G$95,7,FALSE),""),"")</f>
        <v/>
      </c>
      <c r="F46" s="80"/>
      <c r="G46" s="80"/>
    </row>
    <row r="47" spans="1:7" s="84" customFormat="1" ht="19.899999999999999" customHeight="1" x14ac:dyDescent="0.2">
      <c r="A47" s="88">
        <v>39</v>
      </c>
      <c r="B47" s="77" t="str">
        <f>IFERROR(VLOOKUP(A47,'Retail - PnL Format'!$A$8:$D$95,2,FALSE),"")</f>
        <v/>
      </c>
      <c r="C47" s="89" t="str">
        <f>IFERROR(IF(B47&lt;&gt;"v",REPT(" ",4)&amp;VLOOKUP(A47,'Retail - PnL Format'!$A$8:$D$95,4,FALSE),UPPER(VLOOKUP(A47,'Retail - PnL Format'!$A$8:$D$95,4,FALSE))),"")</f>
        <v/>
      </c>
      <c r="D47" s="90" t="str">
        <f>IFERROR(IF(OR(B47=0,B47="pa",B47="p"),IF(VLOOKUP(A47,'Retail - PnL Format'!$A$8:$G$95,5,FALSE)=0,VLOOKUP(A47,'Retail - PnL Format'!$A$8:$G$95,6,FALSE),-VLOOKUP(A47,'Retail - PnL Format'!$A$8:$G$95,5,FALSE)),""),"")</f>
        <v/>
      </c>
      <c r="E47" s="90" t="str">
        <f>IFERROR(IF(OR(B47="r",B47="t"),VLOOKUP(A47,'Retail - PnL Format'!$A$8:$G$95,7,FALSE),""),"")</f>
        <v/>
      </c>
      <c r="F47" s="80"/>
      <c r="G47" s="80"/>
    </row>
    <row r="48" spans="1:7" s="84" customFormat="1" ht="19.899999999999999" customHeight="1" x14ac:dyDescent="0.2">
      <c r="A48" s="91">
        <v>40</v>
      </c>
      <c r="B48" s="77" t="str">
        <f>IFERROR(VLOOKUP(A48,'Retail - PnL Format'!$A$8:$D$95,2,FALSE),"")</f>
        <v/>
      </c>
      <c r="C48" s="89" t="str">
        <f>IFERROR(IF(B48&lt;&gt;"v",REPT(" ",4)&amp;VLOOKUP(A48,'Retail - PnL Format'!$A$8:$D$95,4,FALSE),UPPER(VLOOKUP(A48,'Retail - PnL Format'!$A$8:$D$95,4,FALSE))),"")</f>
        <v/>
      </c>
      <c r="D48" s="90" t="str">
        <f>IFERROR(IF(OR(B48=0,B48="pa",B48="p"),IF(VLOOKUP(A48,'Retail - PnL Format'!$A$8:$G$95,5,FALSE)=0,VLOOKUP(A48,'Retail - PnL Format'!$A$8:$G$95,6,FALSE),-VLOOKUP(A48,'Retail - PnL Format'!$A$8:$G$95,5,FALSE)),""),"")</f>
        <v/>
      </c>
      <c r="E48" s="90" t="str">
        <f>IFERROR(IF(OR(B48="r",B48="t"),VLOOKUP(A48,'Retail - PnL Format'!$A$8:$G$95,7,FALSE),""),"")</f>
        <v/>
      </c>
      <c r="F48" s="80"/>
      <c r="G48" s="80"/>
    </row>
    <row r="49" spans="1:7" s="84" customFormat="1" ht="19.899999999999999" customHeight="1" x14ac:dyDescent="0.2">
      <c r="A49" s="88">
        <v>41</v>
      </c>
      <c r="B49" s="77" t="str">
        <f>IFERROR(VLOOKUP(A49,'Retail - PnL Format'!$A$8:$D$95,2,FALSE),"")</f>
        <v/>
      </c>
      <c r="C49" s="89" t="str">
        <f>IFERROR(IF(B49&lt;&gt;"v",REPT(" ",4)&amp;VLOOKUP(A49,'Retail - PnL Format'!$A$8:$D$95,4,FALSE),UPPER(VLOOKUP(A49,'Retail - PnL Format'!$A$8:$D$95,4,FALSE))),"")</f>
        <v/>
      </c>
      <c r="D49" s="90" t="str">
        <f>IFERROR(IF(OR(B49=0,B49="pa",B49="p"),IF(VLOOKUP(A49,'Retail - PnL Format'!$A$8:$G$95,5,FALSE)=0,VLOOKUP(A49,'Retail - PnL Format'!$A$8:$G$95,6,FALSE),-VLOOKUP(A49,'Retail - PnL Format'!$A$8:$G$95,5,FALSE)),""),"")</f>
        <v/>
      </c>
      <c r="E49" s="90" t="str">
        <f>IFERROR(IF(OR(B49="r",B49="t"),VLOOKUP(A49,'Retail - PnL Format'!$A$8:$G$95,7,FALSE),""),"")</f>
        <v/>
      </c>
      <c r="F49" s="80"/>
      <c r="G49" s="80"/>
    </row>
    <row r="50" spans="1:7" s="84" customFormat="1" ht="19.899999999999999" customHeight="1" x14ac:dyDescent="0.2">
      <c r="A50" s="91">
        <v>42</v>
      </c>
      <c r="B50" s="77" t="str">
        <f>IFERROR(VLOOKUP(A50,'Retail - PnL Format'!$A$8:$D$95,2,FALSE),"")</f>
        <v/>
      </c>
      <c r="C50" s="89" t="str">
        <f>IFERROR(IF(B50&lt;&gt;"v",REPT(" ",4)&amp;VLOOKUP(A50,'Retail - PnL Format'!$A$8:$D$95,4,FALSE),UPPER(VLOOKUP(A50,'Retail - PnL Format'!$A$8:$D$95,4,FALSE))),"")</f>
        <v/>
      </c>
      <c r="D50" s="90" t="str">
        <f>IFERROR(IF(OR(B50=0,B50="pa",B50="p"),IF(VLOOKUP(A50,'Retail - PnL Format'!$A$8:$G$95,5,FALSE)=0,VLOOKUP(A50,'Retail - PnL Format'!$A$8:$G$95,6,FALSE),-VLOOKUP(A50,'Retail - PnL Format'!$A$8:$G$95,5,FALSE)),""),"")</f>
        <v/>
      </c>
      <c r="E50" s="90" t="str">
        <f>IFERROR(IF(OR(B50="r",B50="t"),VLOOKUP(A50,'Retail - PnL Format'!$A$8:$G$95,7,FALSE),""),"")</f>
        <v/>
      </c>
      <c r="F50" s="80"/>
      <c r="G50" s="80"/>
    </row>
    <row r="51" spans="1:7" s="84" customFormat="1" ht="19.899999999999999" customHeight="1" x14ac:dyDescent="0.2">
      <c r="A51" s="88">
        <v>43</v>
      </c>
      <c r="B51" s="77" t="str">
        <f>IFERROR(VLOOKUP(A51,'Retail - PnL Format'!$A$8:$D$95,2,FALSE),"")</f>
        <v/>
      </c>
      <c r="C51" s="89" t="str">
        <f>IFERROR(IF(B51&lt;&gt;"v",REPT(" ",4)&amp;VLOOKUP(A51,'Retail - PnL Format'!$A$8:$D$95,4,FALSE),UPPER(VLOOKUP(A51,'Retail - PnL Format'!$A$8:$D$95,4,FALSE))),"")</f>
        <v/>
      </c>
      <c r="D51" s="90" t="str">
        <f>IFERROR(IF(OR(B51=0,B51="pa",B51="p"),IF(VLOOKUP(A51,'Retail - PnL Format'!$A$8:$G$95,5,FALSE)=0,VLOOKUP(A51,'Retail - PnL Format'!$A$8:$G$95,6,FALSE),-VLOOKUP(A51,'Retail - PnL Format'!$A$8:$G$95,5,FALSE)),""),"")</f>
        <v/>
      </c>
      <c r="E51" s="90" t="str">
        <f>IFERROR(IF(OR(B51="r",B51="t"),VLOOKUP(A51,'Retail - PnL Format'!$A$8:$G$95,7,FALSE),""),"")</f>
        <v/>
      </c>
      <c r="F51" s="80"/>
      <c r="G51" s="80"/>
    </row>
    <row r="52" spans="1:7" s="84" customFormat="1" ht="19.899999999999999" customHeight="1" x14ac:dyDescent="0.2">
      <c r="A52" s="91">
        <v>44</v>
      </c>
      <c r="B52" s="77" t="str">
        <f>IFERROR(VLOOKUP(A52,'Retail - PnL Format'!$A$8:$D$95,2,FALSE),"")</f>
        <v/>
      </c>
      <c r="C52" s="89" t="str">
        <f>IFERROR(IF(B52&lt;&gt;"v",REPT(" ",4)&amp;VLOOKUP(A52,'Retail - PnL Format'!$A$8:$D$95,4,FALSE),UPPER(VLOOKUP(A52,'Retail - PnL Format'!$A$8:$D$95,4,FALSE))),"")</f>
        <v/>
      </c>
      <c r="D52" s="90" t="str">
        <f>IFERROR(IF(OR(B52=0,B52="pa",B52="p"),IF(VLOOKUP(A52,'Retail - PnL Format'!$A$8:$G$95,5,FALSE)=0,VLOOKUP(A52,'Retail - PnL Format'!$A$8:$G$95,6,FALSE),-VLOOKUP(A52,'Retail - PnL Format'!$A$8:$G$95,5,FALSE)),""),"")</f>
        <v/>
      </c>
      <c r="E52" s="90" t="str">
        <f>IFERROR(IF(OR(B52="r",B52="t"),VLOOKUP(A52,'Retail - PnL Format'!$A$8:$G$95,7,FALSE),""),"")</f>
        <v/>
      </c>
      <c r="F52" s="80"/>
      <c r="G52" s="80"/>
    </row>
    <row r="53" spans="1:7" s="84" customFormat="1" ht="19.899999999999999" customHeight="1" x14ac:dyDescent="0.2">
      <c r="A53" s="88">
        <v>45</v>
      </c>
      <c r="B53" s="77" t="str">
        <f>IFERROR(VLOOKUP(A53,'Retail - PnL Format'!$A$8:$D$95,2,FALSE),"")</f>
        <v/>
      </c>
      <c r="C53" s="89" t="str">
        <f>IFERROR(IF(B53&lt;&gt;"v",REPT(" ",4)&amp;VLOOKUP(A53,'Retail - PnL Format'!$A$8:$D$95,4,FALSE),UPPER(VLOOKUP(A53,'Retail - PnL Format'!$A$8:$D$95,4,FALSE))),"")</f>
        <v/>
      </c>
      <c r="D53" s="90" t="str">
        <f>IFERROR(IF(OR(B53=0,B53="pa",B53="p"),IF(VLOOKUP(A53,'Retail - PnL Format'!$A$8:$G$95,5,FALSE)=0,VLOOKUP(A53,'Retail - PnL Format'!$A$8:$G$95,6,FALSE),-VLOOKUP(A53,'Retail - PnL Format'!$A$8:$G$95,5,FALSE)),""),"")</f>
        <v/>
      </c>
      <c r="E53" s="90" t="str">
        <f>IFERROR(IF(OR(B53="r",B53="t"),VLOOKUP(A53,'Retail - PnL Format'!$A$8:$G$95,7,FALSE),""),"")</f>
        <v/>
      </c>
      <c r="F53" s="80"/>
      <c r="G53" s="80"/>
    </row>
    <row r="54" spans="1:7" s="84" customFormat="1" ht="19.899999999999999" customHeight="1" x14ac:dyDescent="0.2">
      <c r="A54" s="91">
        <v>46</v>
      </c>
      <c r="B54" s="77" t="str">
        <f>IFERROR(VLOOKUP(A54,'Retail - PnL Format'!$A$8:$D$95,2,FALSE),"")</f>
        <v/>
      </c>
      <c r="C54" s="89" t="str">
        <f>IFERROR(IF(B54&lt;&gt;"v",REPT(" ",4)&amp;VLOOKUP(A54,'Retail - PnL Format'!$A$8:$D$95,4,FALSE),UPPER(VLOOKUP(A54,'Retail - PnL Format'!$A$8:$D$95,4,FALSE))),"")</f>
        <v/>
      </c>
      <c r="D54" s="90" t="str">
        <f>IFERROR(IF(OR(B54=0,B54="pa",B54="p"),IF(VLOOKUP(A54,'Retail - PnL Format'!$A$8:$G$95,5,FALSE)=0,VLOOKUP(A54,'Retail - PnL Format'!$A$8:$G$95,6,FALSE),-VLOOKUP(A54,'Retail - PnL Format'!$A$8:$G$95,5,FALSE)),""),"")</f>
        <v/>
      </c>
      <c r="E54" s="90" t="str">
        <f>IFERROR(IF(OR(B54="r",B54="t"),VLOOKUP(A54,'Retail - PnL Format'!$A$8:$G$95,7,FALSE),""),"")</f>
        <v/>
      </c>
      <c r="F54" s="80"/>
      <c r="G54" s="80"/>
    </row>
    <row r="55" spans="1:7" s="84" customFormat="1" ht="19.899999999999999" customHeight="1" x14ac:dyDescent="0.2">
      <c r="A55" s="88">
        <v>47</v>
      </c>
      <c r="B55" s="77" t="str">
        <f>IFERROR(VLOOKUP(A55,'Retail - PnL Format'!$A$8:$D$95,2,FALSE),"")</f>
        <v/>
      </c>
      <c r="C55" s="89" t="str">
        <f>IFERROR(IF(B55&lt;&gt;"v",REPT(" ",4)&amp;VLOOKUP(A55,'Retail - PnL Format'!$A$8:$D$95,4,FALSE),UPPER(VLOOKUP(A55,'Retail - PnL Format'!$A$8:$D$95,4,FALSE))),"")</f>
        <v/>
      </c>
      <c r="D55" s="90" t="str">
        <f>IFERROR(IF(OR(B55=0,B55="pa",B55="p"),IF(VLOOKUP(A55,'Retail - PnL Format'!$A$8:$G$95,5,FALSE)=0,VLOOKUP(A55,'Retail - PnL Format'!$A$8:$G$95,6,FALSE),-VLOOKUP(A55,'Retail - PnL Format'!$A$8:$G$95,5,FALSE)),""),"")</f>
        <v/>
      </c>
      <c r="E55" s="90" t="str">
        <f>IFERROR(IF(OR(B55="r",B55="t"),VLOOKUP(A55,'Retail - PnL Format'!$A$8:$G$95,7,FALSE),""),"")</f>
        <v/>
      </c>
      <c r="F55" s="80"/>
      <c r="G55" s="80"/>
    </row>
    <row r="56" spans="1:7" s="84" customFormat="1" ht="19.899999999999999" customHeight="1" x14ac:dyDescent="0.2">
      <c r="A56" s="91">
        <v>48</v>
      </c>
      <c r="B56" s="77" t="str">
        <f>IFERROR(VLOOKUP(A56,'Retail - PnL Format'!$A$8:$D$95,2,FALSE),"")</f>
        <v/>
      </c>
      <c r="C56" s="89" t="str">
        <f>IFERROR(IF(B56&lt;&gt;"v",REPT(" ",4)&amp;VLOOKUP(A56,'Retail - PnL Format'!$A$8:$D$95,4,FALSE),UPPER(VLOOKUP(A56,'Retail - PnL Format'!$A$8:$D$95,4,FALSE))),"")</f>
        <v/>
      </c>
      <c r="D56" s="90" t="str">
        <f>IFERROR(IF(OR(B56=0,B56="pa",B56="p"),IF(VLOOKUP(A56,'Retail - PnL Format'!$A$8:$G$95,5,FALSE)=0,VLOOKUP(A56,'Retail - PnL Format'!$A$8:$G$95,6,FALSE),-VLOOKUP(A56,'Retail - PnL Format'!$A$8:$G$95,5,FALSE)),""),"")</f>
        <v/>
      </c>
      <c r="E56" s="90" t="str">
        <f>IFERROR(IF(OR(B56="r",B56="t"),VLOOKUP(A56,'Retail - PnL Format'!$A$8:$G$95,7,FALSE),""),"")</f>
        <v/>
      </c>
      <c r="F56" s="80"/>
      <c r="G56" s="80"/>
    </row>
    <row r="57" spans="1:7" s="84" customFormat="1" ht="19.899999999999999" customHeight="1" x14ac:dyDescent="0.2">
      <c r="A57" s="88">
        <v>49</v>
      </c>
      <c r="B57" s="77" t="str">
        <f>IFERROR(VLOOKUP(A57,'Retail - PnL Format'!$A$8:$D$95,2,FALSE),"")</f>
        <v/>
      </c>
      <c r="C57" s="89" t="str">
        <f>IFERROR(IF(B57&lt;&gt;"v",REPT(" ",4)&amp;VLOOKUP(A57,'Retail - PnL Format'!$A$8:$D$95,4,FALSE),UPPER(VLOOKUP(A57,'Retail - PnL Format'!$A$8:$D$95,4,FALSE))),"")</f>
        <v/>
      </c>
      <c r="D57" s="90" t="str">
        <f>IFERROR(IF(OR(B57=0,B57="pa",B57="p"),IF(VLOOKUP(A57,'Retail - PnL Format'!$A$8:$G$95,5,FALSE)=0,VLOOKUP(A57,'Retail - PnL Format'!$A$8:$G$95,6,FALSE),-VLOOKUP(A57,'Retail - PnL Format'!$A$8:$G$95,5,FALSE)),""),"")</f>
        <v/>
      </c>
      <c r="E57" s="90" t="str">
        <f>IFERROR(IF(OR(B57="r",B57="t"),VLOOKUP(A57,'Retail - PnL Format'!$A$8:$G$95,7,FALSE),""),"")</f>
        <v/>
      </c>
      <c r="F57" s="80"/>
      <c r="G57" s="80"/>
    </row>
    <row r="58" spans="1:7" s="84" customFormat="1" ht="19.899999999999999" customHeight="1" x14ac:dyDescent="0.2">
      <c r="A58" s="91">
        <v>50</v>
      </c>
      <c r="B58" s="77" t="str">
        <f>IFERROR(VLOOKUP(A58,'Retail - PnL Format'!$A$8:$D$95,2,FALSE),"")</f>
        <v/>
      </c>
      <c r="C58" s="89" t="str">
        <f>IFERROR(IF(B58&lt;&gt;"v",REPT(" ",4)&amp;VLOOKUP(A58,'Retail - PnL Format'!$A$8:$D$95,4,FALSE),UPPER(VLOOKUP(A58,'Retail - PnL Format'!$A$8:$D$95,4,FALSE))),"")</f>
        <v/>
      </c>
      <c r="D58" s="90" t="str">
        <f>IFERROR(IF(OR(B58=0,B58="pa",B58="p"),IF(VLOOKUP(A58,'Retail - PnL Format'!$A$8:$G$95,5,FALSE)=0,VLOOKUP(A58,'Retail - PnL Format'!$A$8:$G$95,6,FALSE),-VLOOKUP(A58,'Retail - PnL Format'!$A$8:$G$95,5,FALSE)),""),"")</f>
        <v/>
      </c>
      <c r="E58" s="90" t="str">
        <f>IFERROR(IF(OR(B58="r",B58="t"),VLOOKUP(A58,'Retail - PnL Format'!$A$8:$G$95,7,FALSE),""),"")</f>
        <v/>
      </c>
      <c r="F58" s="80"/>
      <c r="G58" s="80"/>
    </row>
    <row r="59" spans="1:7" s="84" customFormat="1" ht="19.899999999999999" customHeight="1" x14ac:dyDescent="0.2">
      <c r="A59" s="88">
        <v>51</v>
      </c>
      <c r="B59" s="77" t="str">
        <f>IFERROR(VLOOKUP(A59,'Retail - PnL Format'!$A$8:$D$95,2,FALSE),"")</f>
        <v/>
      </c>
      <c r="C59" s="89" t="str">
        <f>IFERROR(IF(B59&lt;&gt;"v",REPT(" ",4)&amp;VLOOKUP(A59,'Retail - PnL Format'!$A$8:$D$95,4,FALSE),UPPER(VLOOKUP(A59,'Retail - PnL Format'!$A$8:$D$95,4,FALSE))),"")</f>
        <v/>
      </c>
      <c r="D59" s="90" t="str">
        <f>IFERROR(IF(OR(B59=0,B59="pa",B59="p"),IF(VLOOKUP(A59,'Retail - PnL Format'!$A$8:$G$95,5,FALSE)=0,VLOOKUP(A59,'Retail - PnL Format'!$A$8:$G$95,6,FALSE),-VLOOKUP(A59,'Retail - PnL Format'!$A$8:$G$95,5,FALSE)),""),"")</f>
        <v/>
      </c>
      <c r="E59" s="90" t="str">
        <f>IFERROR(IF(OR(B59="r",B59="t"),VLOOKUP(A59,'Retail - PnL Format'!$A$8:$G$95,7,FALSE),""),"")</f>
        <v/>
      </c>
      <c r="F59" s="80"/>
      <c r="G59" s="80"/>
    </row>
    <row r="60" spans="1:7" s="84" customFormat="1" ht="19.899999999999999" customHeight="1" x14ac:dyDescent="0.2">
      <c r="A60" s="91">
        <v>52</v>
      </c>
      <c r="B60" s="77" t="str">
        <f>IFERROR(VLOOKUP(A60,'Retail - PnL Format'!$A$8:$D$95,2,FALSE),"")</f>
        <v/>
      </c>
      <c r="C60" s="89" t="str">
        <f>IFERROR(IF(B60&lt;&gt;"v",REPT(" ",4)&amp;VLOOKUP(A60,'Retail - PnL Format'!$A$8:$D$95,4,FALSE),UPPER(VLOOKUP(A60,'Retail - PnL Format'!$A$8:$D$95,4,FALSE))),"")</f>
        <v/>
      </c>
      <c r="D60" s="90" t="str">
        <f>IFERROR(IF(OR(B60=0,B60="pa",B60="p"),IF(VLOOKUP(A60,'Retail - PnL Format'!$A$8:$G$95,5,FALSE)=0,VLOOKUP(A60,'Retail - PnL Format'!$A$8:$G$95,6,FALSE),-VLOOKUP(A60,'Retail - PnL Format'!$A$8:$G$95,5,FALSE)),""),"")</f>
        <v/>
      </c>
      <c r="E60" s="90" t="str">
        <f>IFERROR(IF(OR(B60="r",B60="t"),VLOOKUP(A60,'Retail - PnL Format'!$A$8:$G$95,7,FALSE),""),"")</f>
        <v/>
      </c>
      <c r="F60" s="80"/>
      <c r="G60" s="80"/>
    </row>
    <row r="61" spans="1:7" s="84" customFormat="1" ht="19.899999999999999" customHeight="1" x14ac:dyDescent="0.2">
      <c r="A61" s="88">
        <v>53</v>
      </c>
      <c r="B61" s="77" t="str">
        <f>IFERROR(VLOOKUP(A61,'Retail - PnL Format'!$A$8:$D$95,2,FALSE),"")</f>
        <v/>
      </c>
      <c r="C61" s="89" t="str">
        <f>IFERROR(IF(B61&lt;&gt;"v",REPT(" ",4)&amp;VLOOKUP(A61,'Retail - PnL Format'!$A$8:$D$95,4,FALSE),UPPER(VLOOKUP(A61,'Retail - PnL Format'!$A$8:$D$95,4,FALSE))),"")</f>
        <v/>
      </c>
      <c r="D61" s="90" t="str">
        <f>IFERROR(IF(OR(B61=0,B61="pa",B61="p"),IF(VLOOKUP(A61,'Retail - PnL Format'!$A$8:$G$95,5,FALSE)=0,VLOOKUP(A61,'Retail - PnL Format'!$A$8:$G$95,6,FALSE),-VLOOKUP(A61,'Retail - PnL Format'!$A$8:$G$95,5,FALSE)),""),"")</f>
        <v/>
      </c>
      <c r="E61" s="90" t="str">
        <f>IFERROR(IF(OR(B61="r",B61="t"),VLOOKUP(A61,'Retail - PnL Format'!$A$8:$G$95,7,FALSE),""),"")</f>
        <v/>
      </c>
      <c r="F61" s="80"/>
      <c r="G61" s="80"/>
    </row>
    <row r="62" spans="1:7" s="84" customFormat="1" ht="19.899999999999999" customHeight="1" x14ac:dyDescent="0.2">
      <c r="A62" s="91">
        <v>54</v>
      </c>
      <c r="B62" s="77" t="str">
        <f>IFERROR(VLOOKUP(A62,'Retail - PnL Format'!$A$8:$D$95,2,FALSE),"")</f>
        <v/>
      </c>
      <c r="C62" s="89" t="str">
        <f>IFERROR(IF(B62&lt;&gt;"v",REPT(" ",4)&amp;VLOOKUP(A62,'Retail - PnL Format'!$A$8:$D$95,4,FALSE),UPPER(VLOOKUP(A62,'Retail - PnL Format'!$A$8:$D$95,4,FALSE))),"")</f>
        <v/>
      </c>
      <c r="D62" s="90" t="str">
        <f>IFERROR(IF(OR(B62=0,B62="pa",B62="p"),IF(VLOOKUP(A62,'Retail - PnL Format'!$A$8:$G$95,5,FALSE)=0,VLOOKUP(A62,'Retail - PnL Format'!$A$8:$G$95,6,FALSE),-VLOOKUP(A62,'Retail - PnL Format'!$A$8:$G$95,5,FALSE)),""),"")</f>
        <v/>
      </c>
      <c r="E62" s="90" t="str">
        <f>IFERROR(IF(OR(B62="r",B62="t"),VLOOKUP(A62,'Retail - PnL Format'!$A$8:$G$95,7,FALSE),""),"")</f>
        <v/>
      </c>
      <c r="F62" s="80"/>
      <c r="G62" s="80"/>
    </row>
    <row r="63" spans="1:7" s="84" customFormat="1" ht="19.899999999999999" customHeight="1" x14ac:dyDescent="0.2">
      <c r="A63" s="88">
        <v>55</v>
      </c>
      <c r="B63" s="77" t="str">
        <f>IFERROR(VLOOKUP(A63,'Retail - PnL Format'!$A$8:$D$95,2,FALSE),"")</f>
        <v/>
      </c>
      <c r="C63" s="89" t="str">
        <f>IFERROR(IF(B63&lt;&gt;"v",REPT(" ",4)&amp;VLOOKUP(A63,'Retail - PnL Format'!$A$8:$D$95,4,FALSE),UPPER(VLOOKUP(A63,'Retail - PnL Format'!$A$8:$D$95,4,FALSE))),"")</f>
        <v/>
      </c>
      <c r="D63" s="90" t="str">
        <f>IFERROR(IF(OR(B63=0,B63="pa",B63="p"),IF(VLOOKUP(A63,'Retail - PnL Format'!$A$8:$G$95,5,FALSE)=0,VLOOKUP(A63,'Retail - PnL Format'!$A$8:$G$95,6,FALSE),-VLOOKUP(A63,'Retail - PnL Format'!$A$8:$G$95,5,FALSE)),""),"")</f>
        <v/>
      </c>
      <c r="E63" s="90" t="str">
        <f>IFERROR(IF(OR(B63="r",B63="t"),VLOOKUP(A63,'Retail - PnL Format'!$A$8:$G$95,7,FALSE),""),"")</f>
        <v/>
      </c>
      <c r="F63" s="80"/>
      <c r="G63" s="80"/>
    </row>
    <row r="64" spans="1:7" s="84" customFormat="1" ht="19.899999999999999" customHeight="1" x14ac:dyDescent="0.2">
      <c r="A64" s="91">
        <v>56</v>
      </c>
      <c r="B64" s="77" t="str">
        <f>IFERROR(VLOOKUP(A64,'Retail - PnL Format'!$A$8:$D$95,2,FALSE),"")</f>
        <v/>
      </c>
      <c r="C64" s="89" t="str">
        <f>IFERROR(IF(B64&lt;&gt;"v",REPT(" ",4)&amp;VLOOKUP(A64,'Retail - PnL Format'!$A$8:$D$95,4,FALSE),UPPER(VLOOKUP(A64,'Retail - PnL Format'!$A$8:$D$95,4,FALSE))),"")</f>
        <v/>
      </c>
      <c r="D64" s="90" t="str">
        <f>IFERROR(IF(OR(B64=0,B64="pa",B64="p"),IF(VLOOKUP(A64,'Retail - PnL Format'!$A$8:$G$95,5,FALSE)=0,VLOOKUP(A64,'Retail - PnL Format'!$A$8:$G$95,6,FALSE),-VLOOKUP(A64,'Retail - PnL Format'!$A$8:$G$95,5,FALSE)),""),"")</f>
        <v/>
      </c>
      <c r="E64" s="90" t="str">
        <f>IFERROR(IF(OR(B64="r",B64="t"),VLOOKUP(A64,'Retail - PnL Format'!$A$8:$G$95,7,FALSE),""),"")</f>
        <v/>
      </c>
      <c r="F64" s="80"/>
      <c r="G64" s="80"/>
    </row>
    <row r="65" spans="1:7" s="84" customFormat="1" ht="19.899999999999999" customHeight="1" x14ac:dyDescent="0.2">
      <c r="A65" s="88">
        <v>57</v>
      </c>
      <c r="B65" s="77" t="str">
        <f>IFERROR(VLOOKUP(A65,'Retail - PnL Format'!$A$8:$D$95,2,FALSE),"")</f>
        <v/>
      </c>
      <c r="C65" s="89" t="str">
        <f>IFERROR(IF(B65&lt;&gt;"v",REPT(" ",4)&amp;VLOOKUP(A65,'Retail - PnL Format'!$A$8:$D$95,4,FALSE),UPPER(VLOOKUP(A65,'Retail - PnL Format'!$A$8:$D$95,4,FALSE))),"")</f>
        <v/>
      </c>
      <c r="D65" s="90" t="str">
        <f>IFERROR(IF(OR(B65=0,B65="pa",B65="p"),IF(VLOOKUP(A65,'Retail - PnL Format'!$A$8:$G$95,5,FALSE)=0,VLOOKUP(A65,'Retail - PnL Format'!$A$8:$G$95,6,FALSE),-VLOOKUP(A65,'Retail - PnL Format'!$A$8:$G$95,5,FALSE)),""),"")</f>
        <v/>
      </c>
      <c r="E65" s="90" t="str">
        <f>IFERROR(IF(OR(B65="r",B65="t"),VLOOKUP(A65,'Retail - PnL Format'!$A$8:$G$95,7,FALSE),""),"")</f>
        <v/>
      </c>
      <c r="F65" s="80"/>
      <c r="G65" s="80"/>
    </row>
    <row r="66" spans="1:7" s="84" customFormat="1" ht="19.899999999999999" customHeight="1" x14ac:dyDescent="0.2">
      <c r="A66" s="91">
        <v>58</v>
      </c>
      <c r="B66" s="77" t="str">
        <f>IFERROR(VLOOKUP(A66,'Retail - PnL Format'!$A$8:$D$95,2,FALSE),"")</f>
        <v/>
      </c>
      <c r="C66" s="89" t="str">
        <f>IFERROR(IF(B66&lt;&gt;"v",REPT(" ",4)&amp;VLOOKUP(A66,'Retail - PnL Format'!$A$8:$D$95,4,FALSE),UPPER(VLOOKUP(A66,'Retail - PnL Format'!$A$8:$D$95,4,FALSE))),"")</f>
        <v/>
      </c>
      <c r="D66" s="90" t="str">
        <f>IFERROR(IF(OR(B66=0,B66="pa",B66="p"),IF(VLOOKUP(A66,'Retail - PnL Format'!$A$8:$G$95,5,FALSE)=0,VLOOKUP(A66,'Retail - PnL Format'!$A$8:$G$95,6,FALSE),-VLOOKUP(A66,'Retail - PnL Format'!$A$8:$G$95,5,FALSE)),""),"")</f>
        <v/>
      </c>
      <c r="E66" s="90" t="str">
        <f>IFERROR(IF(OR(B66="r",B66="t"),VLOOKUP(A66,'Retail - PnL Format'!$A$8:$G$95,7,FALSE),""),"")</f>
        <v/>
      </c>
      <c r="F66" s="80"/>
      <c r="G66" s="80"/>
    </row>
    <row r="67" spans="1:7" s="84" customFormat="1" ht="19.899999999999999" customHeight="1" x14ac:dyDescent="0.2">
      <c r="A67" s="88">
        <v>59</v>
      </c>
      <c r="B67" s="77" t="str">
        <f>IFERROR(VLOOKUP(A67,'Retail - PnL Format'!$A$8:$D$95,2,FALSE),"")</f>
        <v/>
      </c>
      <c r="C67" s="89" t="str">
        <f>IFERROR(IF(B67&lt;&gt;"v",REPT(" ",4)&amp;VLOOKUP(A67,'Retail - PnL Format'!$A$8:$D$95,4,FALSE),UPPER(VLOOKUP(A67,'Retail - PnL Format'!$A$8:$D$95,4,FALSE))),"")</f>
        <v/>
      </c>
      <c r="D67" s="90" t="str">
        <f>IFERROR(IF(OR(B67=0,B67="pa",B67="p"),IF(VLOOKUP(A67,'Retail - PnL Format'!$A$8:$G$95,5,FALSE)=0,VLOOKUP(A67,'Retail - PnL Format'!$A$8:$G$95,6,FALSE),-VLOOKUP(A67,'Retail - PnL Format'!$A$8:$G$95,5,FALSE)),""),"")</f>
        <v/>
      </c>
      <c r="E67" s="90" t="str">
        <f>IFERROR(IF(OR(B67="r",B67="t"),VLOOKUP(A67,'Retail - PnL Format'!$A$8:$G$95,7,FALSE),""),"")</f>
        <v/>
      </c>
      <c r="F67" s="80"/>
      <c r="G67" s="80"/>
    </row>
    <row r="68" spans="1:7" s="84" customFormat="1" ht="19.899999999999999" customHeight="1" x14ac:dyDescent="0.2">
      <c r="A68" s="91">
        <v>60</v>
      </c>
      <c r="B68" s="77" t="str">
        <f>IFERROR(VLOOKUP(A68,'Retail - PnL Format'!$A$8:$D$95,2,FALSE),"")</f>
        <v/>
      </c>
      <c r="C68" s="89" t="str">
        <f>IFERROR(IF(B68&lt;&gt;"v",REPT(" ",4)&amp;VLOOKUP(A68,'Retail - PnL Format'!$A$8:$D$95,4,FALSE),UPPER(VLOOKUP(A68,'Retail - PnL Format'!$A$8:$D$95,4,FALSE))),"")</f>
        <v/>
      </c>
      <c r="D68" s="90" t="str">
        <f>IFERROR(IF(OR(B68=0,B68="pa",B68="p"),IF(VLOOKUP(A68,'Retail - PnL Format'!$A$8:$G$95,5,FALSE)=0,VLOOKUP(A68,'Retail - PnL Format'!$A$8:$G$95,6,FALSE),-VLOOKUP(A68,'Retail - PnL Format'!$A$8:$G$95,5,FALSE)),""),"")</f>
        <v/>
      </c>
      <c r="E68" s="90" t="str">
        <f>IFERROR(IF(OR(B68="r",B68="t"),VLOOKUP(A68,'Retail - PnL Format'!$A$8:$G$95,7,FALSE),""),"")</f>
        <v/>
      </c>
      <c r="F68" s="80"/>
      <c r="G68" s="80"/>
    </row>
    <row r="69" spans="1:7" s="84" customFormat="1" ht="19.899999999999999" customHeight="1" x14ac:dyDescent="0.2">
      <c r="A69" s="88">
        <v>61</v>
      </c>
      <c r="B69" s="77" t="str">
        <f>IFERROR(VLOOKUP(A69,'Retail - PnL Format'!$A$8:$D$95,2,FALSE),"")</f>
        <v/>
      </c>
      <c r="C69" s="89" t="str">
        <f>IFERROR(IF(B69&lt;&gt;"v",REPT(" ",4)&amp;VLOOKUP(A69,'Retail - PnL Format'!$A$8:$D$95,4,FALSE),UPPER(VLOOKUP(A69,'Retail - PnL Format'!$A$8:$D$95,4,FALSE))),"")</f>
        <v/>
      </c>
      <c r="D69" s="90" t="str">
        <f>IFERROR(IF(OR(B69=0,B69="pa",B69="p"),IF(VLOOKUP(A69,'Retail - PnL Format'!$A$8:$G$95,5,FALSE)=0,VLOOKUP(A69,'Retail - PnL Format'!$A$8:$G$95,6,FALSE),-VLOOKUP(A69,'Retail - PnL Format'!$A$8:$G$95,5,FALSE)),""),"")</f>
        <v/>
      </c>
      <c r="E69" s="90" t="str">
        <f>IFERROR(IF(OR(B69="r",B69="t"),VLOOKUP(A69,'Retail - PnL Format'!$A$8:$G$95,7,FALSE),""),"")</f>
        <v/>
      </c>
      <c r="F69" s="80"/>
      <c r="G69" s="80"/>
    </row>
    <row r="70" spans="1:7" s="84" customFormat="1" ht="19.899999999999999" customHeight="1" x14ac:dyDescent="0.2">
      <c r="A70" s="91">
        <v>62</v>
      </c>
      <c r="B70" s="77" t="str">
        <f>IFERROR(VLOOKUP(A70,'Retail - PnL Format'!$A$8:$D$95,2,FALSE),"")</f>
        <v/>
      </c>
      <c r="C70" s="89" t="str">
        <f>IFERROR(IF(B70&lt;&gt;"v",REPT(" ",4)&amp;VLOOKUP(A70,'Retail - PnL Format'!$A$8:$D$95,4,FALSE),UPPER(VLOOKUP(A70,'Retail - PnL Format'!$A$8:$D$95,4,FALSE))),"")</f>
        <v/>
      </c>
      <c r="D70" s="90" t="str">
        <f>IFERROR(IF(OR(B70=0,B70="pa",B70="p"),IF(VLOOKUP(A70,'Retail - PnL Format'!$A$8:$G$95,5,FALSE)=0,VLOOKUP(A70,'Retail - PnL Format'!$A$8:$G$95,6,FALSE),-VLOOKUP(A70,'Retail - PnL Format'!$A$8:$G$95,5,FALSE)),""),"")</f>
        <v/>
      </c>
      <c r="E70" s="90" t="str">
        <f>IFERROR(IF(OR(B70="r",B70="t"),VLOOKUP(A70,'Retail - PnL Format'!$A$8:$G$95,7,FALSE),""),"")</f>
        <v/>
      </c>
      <c r="F70" s="80"/>
      <c r="G70" s="80"/>
    </row>
    <row r="71" spans="1:7" s="84" customFormat="1" ht="19.899999999999999" customHeight="1" x14ac:dyDescent="0.2">
      <c r="A71" s="88">
        <v>63</v>
      </c>
      <c r="B71" s="77" t="str">
        <f>IFERROR(VLOOKUP(A71,'Retail - PnL Format'!$A$8:$D$95,2,FALSE),"")</f>
        <v/>
      </c>
      <c r="C71" s="89" t="str">
        <f>IFERROR(IF(B71&lt;&gt;"v",REPT(" ",4)&amp;VLOOKUP(A71,'Retail - PnL Format'!$A$8:$D$95,4,FALSE),UPPER(VLOOKUP(A71,'Retail - PnL Format'!$A$8:$D$95,4,FALSE))),"")</f>
        <v/>
      </c>
      <c r="D71" s="90" t="str">
        <f>IFERROR(IF(OR(B71=0,B71="pa",B71="p"),IF(VLOOKUP(A71,'Retail - PnL Format'!$A$8:$G$95,5,FALSE)=0,VLOOKUP(A71,'Retail - PnL Format'!$A$8:$G$95,6,FALSE),-VLOOKUP(A71,'Retail - PnL Format'!$A$8:$G$95,5,FALSE)),""),"")</f>
        <v/>
      </c>
      <c r="E71" s="90" t="str">
        <f>IFERROR(IF(OR(B71="r",B71="t"),VLOOKUP(A71,'Retail - PnL Format'!$A$8:$G$95,7,FALSE),""),"")</f>
        <v/>
      </c>
      <c r="F71" s="80"/>
      <c r="G71" s="80"/>
    </row>
    <row r="72" spans="1:7" s="84" customFormat="1" ht="19.899999999999999" customHeight="1" x14ac:dyDescent="0.2">
      <c r="A72" s="91">
        <v>64</v>
      </c>
      <c r="B72" s="77" t="str">
        <f>IFERROR(VLOOKUP(A72,'Retail - PnL Format'!$A$8:$D$95,2,FALSE),"")</f>
        <v/>
      </c>
      <c r="C72" s="89" t="str">
        <f>IFERROR(IF(B72&lt;&gt;"v",REPT(" ",4)&amp;VLOOKUP(A72,'Retail - PnL Format'!$A$8:$D$95,4,FALSE),UPPER(VLOOKUP(A72,'Retail - PnL Format'!$A$8:$D$95,4,FALSE))),"")</f>
        <v/>
      </c>
      <c r="D72" s="90" t="str">
        <f>IFERROR(IF(OR(B72=0,B72="pa",B72="p"),IF(VLOOKUP(A72,'Retail - PnL Format'!$A$8:$G$95,5,FALSE)=0,VLOOKUP(A72,'Retail - PnL Format'!$A$8:$G$95,6,FALSE),-VLOOKUP(A72,'Retail - PnL Format'!$A$8:$G$95,5,FALSE)),""),"")</f>
        <v/>
      </c>
      <c r="E72" s="90" t="str">
        <f>IFERROR(IF(OR(B72="r",B72="t"),VLOOKUP(A72,'Retail - PnL Format'!$A$8:$G$95,7,FALSE),""),"")</f>
        <v/>
      </c>
      <c r="F72" s="80"/>
      <c r="G72" s="80"/>
    </row>
    <row r="73" spans="1:7" s="84" customFormat="1" ht="19.899999999999999" customHeight="1" x14ac:dyDescent="0.2">
      <c r="A73" s="88">
        <v>65</v>
      </c>
      <c r="B73" s="77" t="str">
        <f>IFERROR(VLOOKUP(A73,'Retail - PnL Format'!$A$8:$D$95,2,FALSE),"")</f>
        <v/>
      </c>
      <c r="C73" s="89" t="str">
        <f>IFERROR(IF(B73&lt;&gt;"v",REPT(" ",4)&amp;VLOOKUP(A73,'Retail - PnL Format'!$A$8:$D$95,4,FALSE),UPPER(VLOOKUP(A73,'Retail - PnL Format'!$A$8:$D$95,4,FALSE))),"")</f>
        <v/>
      </c>
      <c r="D73" s="90" t="str">
        <f>IFERROR(IF(OR(B73=0,B73="pa",B73="p"),IF(VLOOKUP(A73,'Retail - PnL Format'!$A$8:$G$95,5,FALSE)=0,VLOOKUP(A73,'Retail - PnL Format'!$A$8:$G$95,6,FALSE),-VLOOKUP(A73,'Retail - PnL Format'!$A$8:$G$95,5,FALSE)),""),"")</f>
        <v/>
      </c>
      <c r="E73" s="90" t="str">
        <f>IFERROR(IF(OR(B73="r",B73="t"),VLOOKUP(A73,'Retail - PnL Format'!$A$8:$G$95,7,FALSE),""),"")</f>
        <v/>
      </c>
      <c r="F73" s="80"/>
      <c r="G73" s="80"/>
    </row>
    <row r="74" spans="1:7" s="84" customFormat="1" ht="19.899999999999999" customHeight="1" x14ac:dyDescent="0.2">
      <c r="A74" s="91">
        <v>66</v>
      </c>
      <c r="B74" s="77" t="str">
        <f>IFERROR(VLOOKUP(A74,'Retail - PnL Format'!$A$8:$D$95,2,FALSE),"")</f>
        <v/>
      </c>
      <c r="C74" s="89" t="str">
        <f>IFERROR(IF(B74&lt;&gt;"v",REPT(" ",4)&amp;VLOOKUP(A74,'Retail - PnL Format'!$A$8:$D$95,4,FALSE),UPPER(VLOOKUP(A74,'Retail - PnL Format'!$A$8:$D$95,4,FALSE))),"")</f>
        <v/>
      </c>
      <c r="D74" s="90" t="str">
        <f>IFERROR(IF(OR(B74=0,B74="pa",B74="p"),IF(VLOOKUP(A74,'Retail - PnL Format'!$A$8:$G$95,5,FALSE)=0,VLOOKUP(A74,'Retail - PnL Format'!$A$8:$G$95,6,FALSE),-VLOOKUP(A74,'Retail - PnL Format'!$A$8:$G$95,5,FALSE)),""),"")</f>
        <v/>
      </c>
      <c r="E74" s="90" t="str">
        <f>IFERROR(IF(OR(B74="r",B74="t"),VLOOKUP(A74,'Retail - PnL Format'!$A$8:$G$95,7,FALSE),""),"")</f>
        <v/>
      </c>
      <c r="F74" s="80"/>
      <c r="G74" s="80"/>
    </row>
    <row r="75" spans="1:7" s="84" customFormat="1" ht="19.899999999999999" customHeight="1" x14ac:dyDescent="0.2">
      <c r="A75" s="88">
        <v>67</v>
      </c>
      <c r="B75" s="77" t="str">
        <f>IFERROR(VLOOKUP(A75,'Retail - PnL Format'!$A$8:$D$95,2,FALSE),"")</f>
        <v/>
      </c>
      <c r="C75" s="89" t="str">
        <f>IFERROR(IF(B75&lt;&gt;"v",REPT(" ",4)&amp;VLOOKUP(A75,'Retail - PnL Format'!$A$8:$D$95,4,FALSE),UPPER(VLOOKUP(A75,'Retail - PnL Format'!$A$8:$D$95,4,FALSE))),"")</f>
        <v/>
      </c>
      <c r="D75" s="90" t="str">
        <f>IFERROR(IF(OR(B75=0,B75="pa",B75="p"),IF(VLOOKUP(A75,'Retail - PnL Format'!$A$8:$G$95,5,FALSE)=0,VLOOKUP(A75,'Retail - PnL Format'!$A$8:$G$95,6,FALSE),-VLOOKUP(A75,'Retail - PnL Format'!$A$8:$G$95,5,FALSE)),""),"")</f>
        <v/>
      </c>
      <c r="E75" s="90" t="str">
        <f>IFERROR(IF(OR(B75="r",B75="t"),VLOOKUP(A75,'Retail - PnL Format'!$A$8:$G$95,7,FALSE),""),"")</f>
        <v/>
      </c>
      <c r="F75" s="80"/>
      <c r="G75" s="80"/>
    </row>
    <row r="76" spans="1:7" s="84" customFormat="1" ht="19.899999999999999" customHeight="1" x14ac:dyDescent="0.2">
      <c r="A76" s="91">
        <v>68</v>
      </c>
      <c r="B76" s="77" t="str">
        <f>IFERROR(VLOOKUP(A76,'Retail - PnL Format'!$A$8:$D$95,2,FALSE),"")</f>
        <v/>
      </c>
      <c r="C76" s="89" t="str">
        <f>IFERROR(IF(B76&lt;&gt;"v",REPT(" ",4)&amp;VLOOKUP(A76,'Retail - PnL Format'!$A$8:$D$95,4,FALSE),UPPER(VLOOKUP(A76,'Retail - PnL Format'!$A$8:$D$95,4,FALSE))),"")</f>
        <v/>
      </c>
      <c r="D76" s="90" t="str">
        <f>IFERROR(IF(OR(B76=0,B76="pa",B76="p"),IF(VLOOKUP(A76,'Retail - PnL Format'!$A$8:$G$95,5,FALSE)=0,VLOOKUP(A76,'Retail - PnL Format'!$A$8:$G$95,6,FALSE),-VLOOKUP(A76,'Retail - PnL Format'!$A$8:$G$95,5,FALSE)),""),"")</f>
        <v/>
      </c>
      <c r="E76" s="90" t="str">
        <f>IFERROR(IF(OR(B76="r",B76="t"),VLOOKUP(A76,'Retail - PnL Format'!$A$8:$G$95,7,FALSE),""),"")</f>
        <v/>
      </c>
      <c r="F76" s="80"/>
      <c r="G76" s="80"/>
    </row>
    <row r="77" spans="1:7" s="84" customFormat="1" ht="19.899999999999999" customHeight="1" x14ac:dyDescent="0.2">
      <c r="A77" s="88">
        <v>69</v>
      </c>
      <c r="B77" s="77" t="str">
        <f>IFERROR(VLOOKUP(A77,'Retail - PnL Format'!$A$8:$D$95,2,FALSE),"")</f>
        <v/>
      </c>
      <c r="C77" s="89" t="str">
        <f>IFERROR(IF(B77&lt;&gt;"v",REPT(" ",4)&amp;VLOOKUP(A77,'Retail - PnL Format'!$A$8:$D$95,4,FALSE),UPPER(VLOOKUP(A77,'Retail - PnL Format'!$A$8:$D$95,4,FALSE))),"")</f>
        <v/>
      </c>
      <c r="D77" s="90" t="str">
        <f>IFERROR(IF(OR(B77=0,B77="pa",B77="p"),IF(VLOOKUP(A77,'Retail - PnL Format'!$A$8:$G$95,5,FALSE)=0,VLOOKUP(A77,'Retail - PnL Format'!$A$8:$G$95,6,FALSE),-VLOOKUP(A77,'Retail - PnL Format'!$A$8:$G$95,5,FALSE)),""),"")</f>
        <v/>
      </c>
      <c r="E77" s="90" t="str">
        <f>IFERROR(IF(OR(B77="r",B77="t"),VLOOKUP(A77,'Retail - PnL Format'!$A$8:$G$95,7,FALSE),""),"")</f>
        <v/>
      </c>
      <c r="F77" s="80"/>
      <c r="G77" s="80"/>
    </row>
    <row r="78" spans="1:7" s="84" customFormat="1" ht="19.899999999999999" customHeight="1" x14ac:dyDescent="0.2">
      <c r="A78" s="91">
        <v>70</v>
      </c>
      <c r="B78" s="77" t="str">
        <f>IFERROR(VLOOKUP(A78,'Retail - PnL Format'!$A$8:$D$95,2,FALSE),"")</f>
        <v/>
      </c>
      <c r="C78" s="89" t="str">
        <f>IFERROR(IF(B78&lt;&gt;"v",REPT(" ",4)&amp;VLOOKUP(A78,'Retail - PnL Format'!$A$8:$D$95,4,FALSE),UPPER(VLOOKUP(A78,'Retail - PnL Format'!$A$8:$D$95,4,FALSE))),"")</f>
        <v/>
      </c>
      <c r="D78" s="90" t="str">
        <f>IFERROR(IF(OR(B78=0,B78="pa",B78="p"),IF(VLOOKUP(A78,'Retail - PnL Format'!$A$8:$G$95,5,FALSE)=0,VLOOKUP(A78,'Retail - PnL Format'!$A$8:$G$95,6,FALSE),-VLOOKUP(A78,'Retail - PnL Format'!$A$8:$G$95,5,FALSE)),""),"")</f>
        <v/>
      </c>
      <c r="E78" s="90" t="str">
        <f>IFERROR(IF(OR(B78="r",B78="t"),VLOOKUP(A78,'Retail - PnL Format'!$A$8:$G$95,7,FALSE),""),"")</f>
        <v/>
      </c>
      <c r="F78" s="80"/>
      <c r="G78" s="80"/>
    </row>
    <row r="79" spans="1:7" s="84" customFormat="1" ht="19.899999999999999" customHeight="1" x14ac:dyDescent="0.2">
      <c r="A79" s="88">
        <v>71</v>
      </c>
      <c r="B79" s="77" t="str">
        <f>IFERROR(VLOOKUP(A79,'Retail - PnL Format'!$A$8:$D$95,2,FALSE),"")</f>
        <v/>
      </c>
      <c r="C79" s="89" t="str">
        <f>IFERROR(IF(B79&lt;&gt;"v",REPT(" ",4)&amp;VLOOKUP(A79,'Retail - PnL Format'!$A$8:$D$95,4,FALSE),UPPER(VLOOKUP(A79,'Retail - PnL Format'!$A$8:$D$95,4,FALSE))),"")</f>
        <v/>
      </c>
      <c r="D79" s="90" t="str">
        <f>IFERROR(IF(OR(B79=0,B79="pa",B79="p"),IF(VLOOKUP(A79,'Retail - PnL Format'!$A$8:$G$95,5,FALSE)=0,VLOOKUP(A79,'Retail - PnL Format'!$A$8:$G$95,6,FALSE),-VLOOKUP(A79,'Retail - PnL Format'!$A$8:$G$95,5,FALSE)),""),"")</f>
        <v/>
      </c>
      <c r="E79" s="90" t="str">
        <f>IFERROR(IF(OR(B79="r",B79="t"),VLOOKUP(A79,'Retail - PnL Format'!$A$8:$G$95,7,FALSE),""),"")</f>
        <v/>
      </c>
      <c r="F79" s="80"/>
      <c r="G79" s="80"/>
    </row>
    <row r="80" spans="1:7" s="84" customFormat="1" ht="19.899999999999999" customHeight="1" x14ac:dyDescent="0.2">
      <c r="A80" s="91">
        <v>72</v>
      </c>
      <c r="B80" s="77" t="str">
        <f>IFERROR(VLOOKUP(A80,'Retail - PnL Format'!$A$8:$D$95,2,FALSE),"")</f>
        <v/>
      </c>
      <c r="C80" s="89" t="str">
        <f>IFERROR(IF(B80&lt;&gt;"v",REPT(" ",4)&amp;VLOOKUP(A80,'Retail - PnL Format'!$A$8:$D$95,4,FALSE),UPPER(VLOOKUP(A80,'Retail - PnL Format'!$A$8:$D$95,4,FALSE))),"")</f>
        <v/>
      </c>
      <c r="D80" s="90" t="str">
        <f>IFERROR(IF(OR(B80=0,B80="pa",B80="p"),IF(VLOOKUP(A80,'Retail - PnL Format'!$A$8:$G$95,5,FALSE)=0,VLOOKUP(A80,'Retail - PnL Format'!$A$8:$G$95,6,FALSE),-VLOOKUP(A80,'Retail - PnL Format'!$A$8:$G$95,5,FALSE)),""),"")</f>
        <v/>
      </c>
      <c r="E80" s="90" t="str">
        <f>IFERROR(IF(OR(B80="r",B80="t"),VLOOKUP(A80,'Retail - PnL Format'!$A$8:$G$95,7,FALSE),""),"")</f>
        <v/>
      </c>
      <c r="F80" s="80"/>
      <c r="G80" s="80"/>
    </row>
    <row r="81" spans="1:7" s="84" customFormat="1" ht="19.899999999999999" customHeight="1" x14ac:dyDescent="0.2">
      <c r="A81" s="88">
        <v>73</v>
      </c>
      <c r="B81" s="77" t="str">
        <f>IFERROR(VLOOKUP(A81,'Retail - PnL Format'!$A$8:$D$95,2,FALSE),"")</f>
        <v/>
      </c>
      <c r="C81" s="89" t="str">
        <f>IFERROR(IF(B81&lt;&gt;"v",REPT(" ",4)&amp;VLOOKUP(A81,'Retail - PnL Format'!$A$8:$D$95,4,FALSE),UPPER(VLOOKUP(A81,'Retail - PnL Format'!$A$8:$D$95,4,FALSE))),"")</f>
        <v/>
      </c>
      <c r="D81" s="90" t="str">
        <f>IFERROR(IF(OR(B81=0,B81="pa",B81="p"),IF(VLOOKUP(A81,'Retail - PnL Format'!$A$8:$G$95,5,FALSE)=0,VLOOKUP(A81,'Retail - PnL Format'!$A$8:$G$95,6,FALSE),-VLOOKUP(A81,'Retail - PnL Format'!$A$8:$G$95,5,FALSE)),""),"")</f>
        <v/>
      </c>
      <c r="E81" s="90" t="str">
        <f>IFERROR(IF(OR(B81="r",B81="t"),VLOOKUP(A81,'Retail - PnL Format'!$A$8:$G$95,7,FALSE),""),"")</f>
        <v/>
      </c>
      <c r="F81" s="80"/>
      <c r="G81" s="80"/>
    </row>
    <row r="82" spans="1:7" s="84" customFormat="1" ht="19.899999999999999" customHeight="1" x14ac:dyDescent="0.2">
      <c r="A82" s="91">
        <v>74</v>
      </c>
      <c r="B82" s="77" t="str">
        <f>IFERROR(VLOOKUP(A82,'Retail - PnL Format'!$A$8:$D$95,2,FALSE),"")</f>
        <v/>
      </c>
      <c r="C82" s="89" t="str">
        <f>IFERROR(IF(B82&lt;&gt;"v",REPT(" ",4)&amp;VLOOKUP(A82,'Retail - PnL Format'!$A$8:$D$95,4,FALSE),UPPER(VLOOKUP(A82,'Retail - PnL Format'!$A$8:$D$95,4,FALSE))),"")</f>
        <v/>
      </c>
      <c r="D82" s="90" t="str">
        <f>IFERROR(IF(OR(B82=0,B82="pa",B82="p"),IF(VLOOKUP(A82,'Retail - PnL Format'!$A$8:$G$95,5,FALSE)=0,VLOOKUP(A82,'Retail - PnL Format'!$A$8:$G$95,6,FALSE),-VLOOKUP(A82,'Retail - PnL Format'!$A$8:$G$95,5,FALSE)),""),"")</f>
        <v/>
      </c>
      <c r="E82" s="90" t="str">
        <f>IFERROR(IF(OR(B82="r",B82="t"),VLOOKUP(A82,'Retail - PnL Format'!$A$8:$G$95,7,FALSE),""),"")</f>
        <v/>
      </c>
      <c r="F82" s="80"/>
      <c r="G82" s="80"/>
    </row>
    <row r="83" spans="1:7" s="84" customFormat="1" ht="19.899999999999999" customHeight="1" x14ac:dyDescent="0.2">
      <c r="A83" s="88">
        <v>75</v>
      </c>
      <c r="B83" s="77" t="str">
        <f>IFERROR(VLOOKUP(A83,'Retail - PnL Format'!$A$8:$D$95,2,FALSE),"")</f>
        <v/>
      </c>
      <c r="C83" s="89" t="str">
        <f>IFERROR(IF(B83&lt;&gt;"v",REPT(" ",4)&amp;VLOOKUP(A83,'Retail - PnL Format'!$A$8:$D$95,4,FALSE),UPPER(VLOOKUP(A83,'Retail - PnL Format'!$A$8:$D$95,4,FALSE))),"")</f>
        <v/>
      </c>
      <c r="D83" s="90" t="str">
        <f>IFERROR(IF(OR(B83=0,B83="pa",B83="p"),IF(VLOOKUP(A83,'Retail - PnL Format'!$A$8:$G$95,5,FALSE)=0,VLOOKUP(A83,'Retail - PnL Format'!$A$8:$G$95,6,FALSE),-VLOOKUP(A83,'Retail - PnL Format'!$A$8:$G$95,5,FALSE)),""),"")</f>
        <v/>
      </c>
      <c r="E83" s="90" t="str">
        <f>IFERROR(IF(OR(B83="r",B83="t"),VLOOKUP(A83,'Retail - PnL Format'!$A$8:$G$95,7,FALSE),""),"")</f>
        <v/>
      </c>
      <c r="F83" s="80"/>
      <c r="G83" s="80"/>
    </row>
    <row r="84" spans="1:7" s="84" customFormat="1" ht="19.899999999999999" customHeight="1" x14ac:dyDescent="0.2">
      <c r="A84" s="91">
        <v>76</v>
      </c>
      <c r="B84" s="77" t="str">
        <f>IFERROR(VLOOKUP(A84,'Retail - PnL Format'!$A$8:$D$95,2,FALSE),"")</f>
        <v/>
      </c>
      <c r="C84" s="89" t="str">
        <f>IFERROR(IF(B84&lt;&gt;"v",REPT(" ",4)&amp;VLOOKUP(A84,'Retail - PnL Format'!$A$8:$D$95,4,FALSE),UPPER(VLOOKUP(A84,'Retail - PnL Format'!$A$8:$D$95,4,FALSE))),"")</f>
        <v/>
      </c>
      <c r="D84" s="90" t="str">
        <f>IFERROR(IF(OR(B84=0,B84="pa",B84="p"),IF(VLOOKUP(A84,'Retail - PnL Format'!$A$8:$G$95,5,FALSE)=0,VLOOKUP(A84,'Retail - PnL Format'!$A$8:$G$95,6,FALSE),-VLOOKUP(A84,'Retail - PnL Format'!$A$8:$G$95,5,FALSE)),""),"")</f>
        <v/>
      </c>
      <c r="E84" s="90" t="str">
        <f>IFERROR(IF(OR(B84="r",B84="t"),VLOOKUP(A84,'Retail - PnL Format'!$A$8:$G$95,7,FALSE),""),"")</f>
        <v/>
      </c>
      <c r="F84" s="80"/>
      <c r="G84" s="80"/>
    </row>
    <row r="85" spans="1:7" s="84" customFormat="1" ht="19.899999999999999" customHeight="1" x14ac:dyDescent="0.2">
      <c r="A85" s="88">
        <v>77</v>
      </c>
      <c r="B85" s="77" t="str">
        <f>IFERROR(VLOOKUP(A85,'Retail - PnL Format'!$A$8:$D$95,2,FALSE),"")</f>
        <v/>
      </c>
      <c r="C85" s="89" t="str">
        <f>IFERROR(IF(B85&lt;&gt;"v",REPT(" ",4)&amp;VLOOKUP(A85,'Retail - PnL Format'!$A$8:$D$95,4,FALSE),UPPER(VLOOKUP(A85,'Retail - PnL Format'!$A$8:$D$95,4,FALSE))),"")</f>
        <v/>
      </c>
      <c r="D85" s="90" t="str">
        <f>IFERROR(IF(OR(B85=0,B85="pa",B85="p"),IF(VLOOKUP(A85,'Retail - PnL Format'!$A$8:$G$95,5,FALSE)=0,VLOOKUP(A85,'Retail - PnL Format'!$A$8:$G$95,6,FALSE),-VLOOKUP(A85,'Retail - PnL Format'!$A$8:$G$95,5,FALSE)),""),"")</f>
        <v/>
      </c>
      <c r="E85" s="90" t="str">
        <f>IFERROR(IF(OR(B85="r",B85="t"),VLOOKUP(A85,'Retail - PnL Format'!$A$8:$G$95,7,FALSE),""),"")</f>
        <v/>
      </c>
      <c r="F85" s="80"/>
      <c r="G85" s="80"/>
    </row>
    <row r="86" spans="1:7" s="84" customFormat="1" ht="19.899999999999999" customHeight="1" x14ac:dyDescent="0.2">
      <c r="A86" s="91">
        <v>78</v>
      </c>
      <c r="B86" s="77" t="str">
        <f>IFERROR(VLOOKUP(A86,'Retail - PnL Format'!$A$8:$D$95,2,FALSE),"")</f>
        <v/>
      </c>
      <c r="C86" s="89" t="str">
        <f>IFERROR(IF(B86&lt;&gt;"v",REPT(" ",4)&amp;VLOOKUP(A86,'Retail - PnL Format'!$A$8:$D$95,4,FALSE),UPPER(VLOOKUP(A86,'Retail - PnL Format'!$A$8:$D$95,4,FALSE))),"")</f>
        <v/>
      </c>
      <c r="D86" s="90" t="str">
        <f>IFERROR(IF(OR(B86=0,B86="pa",B86="p"),IF(VLOOKUP(A86,'Retail - PnL Format'!$A$8:$G$95,5,FALSE)=0,VLOOKUP(A86,'Retail - PnL Format'!$A$8:$G$95,6,FALSE),-VLOOKUP(A86,'Retail - PnL Format'!$A$8:$G$95,5,FALSE)),""),"")</f>
        <v/>
      </c>
      <c r="E86" s="90" t="str">
        <f>IFERROR(IF(OR(B86="r",B86="t"),VLOOKUP(A86,'Retail - PnL Format'!$A$8:$G$95,7,FALSE),""),"")</f>
        <v/>
      </c>
      <c r="F86" s="80"/>
      <c r="G86" s="80"/>
    </row>
    <row r="87" spans="1:7" s="84" customFormat="1" ht="19.899999999999999" customHeight="1" x14ac:dyDescent="0.2">
      <c r="A87" s="88">
        <v>79</v>
      </c>
      <c r="B87" s="77" t="str">
        <f>IFERROR(VLOOKUP(A87,'Retail - PnL Format'!$A$8:$D$95,2,FALSE),"")</f>
        <v/>
      </c>
      <c r="C87" s="89" t="str">
        <f>IFERROR(IF(B87&lt;&gt;"v",REPT(" ",4)&amp;VLOOKUP(A87,'Retail - PnL Format'!$A$8:$D$95,4,FALSE),UPPER(VLOOKUP(A87,'Retail - PnL Format'!$A$8:$D$95,4,FALSE))),"")</f>
        <v/>
      </c>
      <c r="D87" s="90" t="str">
        <f>IFERROR(IF(OR(B87=0,B87="pa",B87="p"),IF(VLOOKUP(A87,'Retail - PnL Format'!$A$8:$G$95,5,FALSE)=0,VLOOKUP(A87,'Retail - PnL Format'!$A$8:$G$95,6,FALSE),-VLOOKUP(A87,'Retail - PnL Format'!$A$8:$G$95,5,FALSE)),""),"")</f>
        <v/>
      </c>
      <c r="E87" s="90" t="str">
        <f>IFERROR(IF(OR(B87="r",B87="t"),VLOOKUP(A87,'Retail - PnL Format'!$A$8:$G$95,7,FALSE),""),"")</f>
        <v/>
      </c>
      <c r="F87" s="80"/>
      <c r="G87" s="80"/>
    </row>
    <row r="88" spans="1:7" s="84" customFormat="1" ht="19.899999999999999" customHeight="1" x14ac:dyDescent="0.2">
      <c r="A88" s="91">
        <v>80</v>
      </c>
      <c r="B88" s="77" t="str">
        <f>IFERROR(VLOOKUP(A88,'Retail - PnL Format'!$A$8:$D$95,2,FALSE),"")</f>
        <v/>
      </c>
      <c r="C88" s="89" t="str">
        <f>IFERROR(IF(B88&lt;&gt;"v",REPT(" ",4)&amp;VLOOKUP(A88,'Retail - PnL Format'!$A$8:$D$95,4,FALSE),UPPER(VLOOKUP(A88,'Retail - PnL Format'!$A$8:$D$95,4,FALSE))),"")</f>
        <v/>
      </c>
      <c r="D88" s="90" t="str">
        <f>IFERROR(IF(OR(B88=0,B88="pa",B88="p"),IF(VLOOKUP(A88,'Retail - PnL Format'!$A$8:$G$95,5,FALSE)=0,VLOOKUP(A88,'Retail - PnL Format'!$A$8:$G$95,6,FALSE),-VLOOKUP(A88,'Retail - PnL Format'!$A$8:$G$95,5,FALSE)),""),"")</f>
        <v/>
      </c>
      <c r="E88" s="90" t="str">
        <f>IFERROR(IF(OR(B88="r",B88="t"),VLOOKUP(A88,'Retail - PnL Format'!$A$8:$G$95,7,FALSE),""),"")</f>
        <v/>
      </c>
      <c r="F88" s="80"/>
      <c r="G88" s="80"/>
    </row>
    <row r="89" spans="1:7" s="84" customFormat="1" ht="19.899999999999999" customHeight="1" x14ac:dyDescent="0.2">
      <c r="A89" s="88">
        <v>81</v>
      </c>
      <c r="B89" s="77" t="str">
        <f>IFERROR(VLOOKUP(A89,'Retail - PnL Format'!$A$8:$D$95,2,FALSE),"")</f>
        <v/>
      </c>
      <c r="C89" s="89" t="str">
        <f>IFERROR(IF(B89&lt;&gt;"v",REPT(" ",4)&amp;VLOOKUP(A89,'Retail - PnL Format'!$A$8:$D$95,4,FALSE),UPPER(VLOOKUP(A89,'Retail - PnL Format'!$A$8:$D$95,4,FALSE))),"")</f>
        <v/>
      </c>
      <c r="D89" s="90" t="str">
        <f>IFERROR(IF(OR(B89=0,B89="pa",B89="p"),IF(VLOOKUP(A89,'Retail - PnL Format'!$A$8:$G$95,5,FALSE)=0,VLOOKUP(A89,'Retail - PnL Format'!$A$8:$G$95,6,FALSE),-VLOOKUP(A89,'Retail - PnL Format'!$A$8:$G$95,5,FALSE)),""),"")</f>
        <v/>
      </c>
      <c r="E89" s="90" t="str">
        <f>IFERROR(IF(OR(B89="r",B89="t"),VLOOKUP(A89,'Retail - PnL Format'!$A$8:$G$95,7,FALSE),""),"")</f>
        <v/>
      </c>
      <c r="F89" s="80"/>
      <c r="G89" s="80"/>
    </row>
    <row r="90" spans="1:7" s="84" customFormat="1" ht="19.899999999999999" customHeight="1" x14ac:dyDescent="0.2">
      <c r="A90" s="91">
        <v>82</v>
      </c>
      <c r="B90" s="77" t="str">
        <f>IFERROR(VLOOKUP(A90,'Retail - PnL Format'!$A$8:$D$95,2,FALSE),"")</f>
        <v/>
      </c>
      <c r="C90" s="89" t="str">
        <f>IFERROR(IF(B90&lt;&gt;"v",REPT(" ",4)&amp;VLOOKUP(A90,'Retail - PnL Format'!$A$8:$D$95,4,FALSE),UPPER(VLOOKUP(A90,'Retail - PnL Format'!$A$8:$D$95,4,FALSE))),"")</f>
        <v/>
      </c>
      <c r="D90" s="90" t="str">
        <f>IFERROR(IF(OR(B90=0,B90="pa",B90="p"),IF(VLOOKUP(A90,'Retail - PnL Format'!$A$8:$G$95,5,FALSE)=0,VLOOKUP(A90,'Retail - PnL Format'!$A$8:$G$95,6,FALSE),-VLOOKUP(A90,'Retail - PnL Format'!$A$8:$G$95,5,FALSE)),""),"")</f>
        <v/>
      </c>
      <c r="E90" s="90" t="str">
        <f>IFERROR(IF(OR(B90="r",B90="t"),VLOOKUP(A90,'Retail - PnL Format'!$A$8:$G$95,7,FALSE),""),"")</f>
        <v/>
      </c>
      <c r="F90" s="80"/>
      <c r="G90" s="80"/>
    </row>
    <row r="91" spans="1:7" s="84" customFormat="1" ht="19.899999999999999" customHeight="1" x14ac:dyDescent="0.2">
      <c r="A91" s="88">
        <v>83</v>
      </c>
      <c r="B91" s="77" t="str">
        <f>IFERROR(VLOOKUP(A91,'Retail - PnL Format'!$A$8:$D$95,2,FALSE),"")</f>
        <v/>
      </c>
      <c r="C91" s="89" t="str">
        <f>IFERROR(IF(B91&lt;&gt;"v",REPT(" ",4)&amp;VLOOKUP(A91,'Retail - PnL Format'!$A$8:$D$95,4,FALSE),UPPER(VLOOKUP(A91,'Retail - PnL Format'!$A$8:$D$95,4,FALSE))),"")</f>
        <v/>
      </c>
      <c r="D91" s="90" t="str">
        <f>IFERROR(IF(OR(B91=0,B91="pa",B91="p"),IF(VLOOKUP(A91,'Retail - PnL Format'!$A$8:$G$95,5,FALSE)=0,VLOOKUP(A91,'Retail - PnL Format'!$A$8:$G$95,6,FALSE),-VLOOKUP(A91,'Retail - PnL Format'!$A$8:$G$95,5,FALSE)),""),"")</f>
        <v/>
      </c>
      <c r="E91" s="90" t="str">
        <f>IFERROR(IF(OR(B91="r",B91="t"),VLOOKUP(A91,'Retail - PnL Format'!$A$8:$G$95,7,FALSE),""),"")</f>
        <v/>
      </c>
      <c r="F91" s="80"/>
      <c r="G91" s="80"/>
    </row>
    <row r="92" spans="1:7" s="84" customFormat="1" ht="19.899999999999999" customHeight="1" x14ac:dyDescent="0.2">
      <c r="A92" s="91">
        <v>84</v>
      </c>
      <c r="B92" s="77" t="str">
        <f>IFERROR(VLOOKUP(A92,'Retail - PnL Format'!$A$8:$D$95,2,FALSE),"")</f>
        <v/>
      </c>
      <c r="C92" s="89" t="str">
        <f>IFERROR(IF(B92&lt;&gt;"v",REPT(" ",4)&amp;VLOOKUP(A92,'Retail - PnL Format'!$A$8:$D$95,4,FALSE),UPPER(VLOOKUP(A92,'Retail - PnL Format'!$A$8:$D$95,4,FALSE))),"")</f>
        <v/>
      </c>
      <c r="D92" s="90" t="str">
        <f>IFERROR(IF(OR(B92=0,B92="pa",B92="p"),IF(VLOOKUP(A92,'Retail - PnL Format'!$A$8:$G$95,5,FALSE)=0,VLOOKUP(A92,'Retail - PnL Format'!$A$8:$G$95,6,FALSE),-VLOOKUP(A92,'Retail - PnL Format'!$A$8:$G$95,5,FALSE)),""),"")</f>
        <v/>
      </c>
      <c r="E92" s="90" t="str">
        <f>IFERROR(IF(OR(B92="r",B92="t"),VLOOKUP(A92,'Retail - PnL Format'!$A$8:$G$95,7,FALSE),""),"")</f>
        <v/>
      </c>
      <c r="F92" s="80"/>
      <c r="G92" s="80"/>
    </row>
    <row r="93" spans="1:7" s="84" customFormat="1" ht="19.899999999999999" customHeight="1" x14ac:dyDescent="0.2">
      <c r="A93" s="88">
        <v>85</v>
      </c>
      <c r="B93" s="77" t="str">
        <f>IFERROR(VLOOKUP(A93,'Retail - PnL Format'!$A$8:$D$95,2,FALSE),"")</f>
        <v/>
      </c>
      <c r="C93" s="89" t="str">
        <f>IFERROR(IF(B93&lt;&gt;"v",REPT(" ",4)&amp;VLOOKUP(A93,'Retail - PnL Format'!$A$8:$D$95,4,FALSE),UPPER(VLOOKUP(A93,'Retail - PnL Format'!$A$8:$D$95,4,FALSE))),"")</f>
        <v/>
      </c>
      <c r="D93" s="90" t="str">
        <f>IFERROR(IF(OR(B93=0,B93="pa",B93="p"),IF(VLOOKUP(A93,'Retail - PnL Format'!$A$8:$G$95,5,FALSE)=0,VLOOKUP(A93,'Retail - PnL Format'!$A$8:$G$95,6,FALSE),-VLOOKUP(A93,'Retail - PnL Format'!$A$8:$G$95,5,FALSE)),""),"")</f>
        <v/>
      </c>
      <c r="E93" s="90" t="str">
        <f>IFERROR(IF(OR(B93="r",B93="t"),VLOOKUP(A93,'Retail - PnL Format'!$A$8:$G$95,7,FALSE),""),"")</f>
        <v/>
      </c>
      <c r="F93" s="80"/>
      <c r="G93" s="80"/>
    </row>
    <row r="94" spans="1:7" s="84" customFormat="1" ht="19.899999999999999" customHeight="1" x14ac:dyDescent="0.2">
      <c r="A94" s="91">
        <v>86</v>
      </c>
      <c r="B94" s="77" t="str">
        <f>IFERROR(VLOOKUP(A94,'Retail - PnL Format'!$A$8:$D$95,2,FALSE),"")</f>
        <v/>
      </c>
      <c r="C94" s="89" t="str">
        <f>IFERROR(IF(B94&lt;&gt;"v",REPT(" ",4)&amp;VLOOKUP(A94,'Retail - PnL Format'!$A$8:$D$95,4,FALSE),UPPER(VLOOKUP(A94,'Retail - PnL Format'!$A$8:$D$95,4,FALSE))),"")</f>
        <v/>
      </c>
      <c r="D94" s="90" t="str">
        <f>IFERROR(IF(OR(B94=0,B94="pa",B94="p"),IF(VLOOKUP(A94,'Retail - PnL Format'!$A$8:$G$95,5,FALSE)=0,VLOOKUP(A94,'Retail - PnL Format'!$A$8:$G$95,6,FALSE),-VLOOKUP(A94,'Retail - PnL Format'!$A$8:$G$95,5,FALSE)),""),"")</f>
        <v/>
      </c>
      <c r="E94" s="90" t="str">
        <f>IFERROR(IF(OR(B94="r",B94="t"),VLOOKUP(A94,'Retail - PnL Format'!$A$8:$G$95,7,FALSE),""),"")</f>
        <v/>
      </c>
      <c r="F94" s="80"/>
      <c r="G94" s="80"/>
    </row>
    <row r="95" spans="1:7" s="84" customFormat="1" ht="19.899999999999999" customHeight="1" x14ac:dyDescent="0.2">
      <c r="A95" s="88">
        <v>87</v>
      </c>
      <c r="B95" s="77" t="str">
        <f>IFERROR(VLOOKUP(A95,'Retail - PnL Format'!$A$8:$D$95,2,FALSE),"")</f>
        <v/>
      </c>
      <c r="C95" s="89" t="str">
        <f>IFERROR(IF(B95&lt;&gt;"v",REPT(" ",4)&amp;VLOOKUP(A95,'Retail - PnL Format'!$A$8:$D$95,4,FALSE),UPPER(VLOOKUP(A95,'Retail - PnL Format'!$A$8:$D$95,4,FALSE))),"")</f>
        <v/>
      </c>
      <c r="D95" s="90" t="str">
        <f>IFERROR(IF(OR(B95=0,B95="pa",B95="p"),IF(VLOOKUP(A95,'Retail - PnL Format'!$A$8:$G$95,5,FALSE)=0,VLOOKUP(A95,'Retail - PnL Format'!$A$8:$G$95,6,FALSE),-VLOOKUP(A95,'Retail - PnL Format'!$A$8:$G$95,5,FALSE)),""),"")</f>
        <v/>
      </c>
      <c r="E95" s="90" t="str">
        <f>IFERROR(IF(OR(B95="r",B95="t"),VLOOKUP(A95,'Retail - PnL Format'!$A$8:$G$95,7,FALSE),""),"")</f>
        <v/>
      </c>
      <c r="F95" s="80"/>
      <c r="G95" s="80"/>
    </row>
    <row r="96" spans="1:7" s="84" customFormat="1" ht="19.899999999999999" customHeight="1" x14ac:dyDescent="0.2">
      <c r="A96" s="91">
        <v>88</v>
      </c>
      <c r="B96" s="77" t="str">
        <f>IFERROR(VLOOKUP(A96,'Retail - PnL Format'!$A$8:$D$95,2,FALSE),"")</f>
        <v/>
      </c>
      <c r="C96" s="89" t="str">
        <f>IFERROR(IF(B96&lt;&gt;"v",REPT(" ",4)&amp;VLOOKUP(A96,'Retail - PnL Format'!$A$8:$D$95,4,FALSE),UPPER(VLOOKUP(A96,'Retail - PnL Format'!$A$8:$D$95,4,FALSE))),"")</f>
        <v/>
      </c>
      <c r="D96" s="90" t="str">
        <f>IFERROR(IF(OR(B96=0,B96="pa",B96="p"),IF(VLOOKUP(A96,'Retail - PnL Format'!$A$8:$G$95,5,FALSE)=0,VLOOKUP(A96,'Retail - PnL Format'!$A$8:$G$95,6,FALSE),-VLOOKUP(A96,'Retail - PnL Format'!$A$8:$G$95,5,FALSE)),""),"")</f>
        <v/>
      </c>
      <c r="E96" s="90" t="str">
        <f>IFERROR(IF(OR(B96="r",B96="t"),VLOOKUP(A96,'Retail - PnL Format'!$A$8:$G$95,7,FALSE),""),"")</f>
        <v/>
      </c>
      <c r="F96" s="80"/>
      <c r="G96" s="80"/>
    </row>
    <row r="97" spans="1:7" s="80" customFormat="1" ht="19.899999999999999" customHeight="1" x14ac:dyDescent="0.2">
      <c r="A97" s="88"/>
      <c r="B97" s="77"/>
      <c r="D97" s="92"/>
      <c r="E97" s="92"/>
    </row>
    <row r="98" spans="1:7" s="80" customFormat="1" ht="19.899999999999999" customHeight="1" x14ac:dyDescent="0.2">
      <c r="A98" s="88"/>
      <c r="B98" s="77"/>
      <c r="D98" s="92"/>
      <c r="E98" s="92"/>
    </row>
    <row r="99" spans="1:7" s="84" customFormat="1" ht="19.899999999999999" hidden="1" customHeight="1" x14ac:dyDescent="0.2">
      <c r="A99" s="88"/>
      <c r="B99" s="77"/>
      <c r="C99" s="86"/>
      <c r="D99" s="87"/>
      <c r="E99" s="87"/>
      <c r="F99" s="80"/>
      <c r="G99" s="80"/>
    </row>
    <row r="100" spans="1:7" s="84" customFormat="1" ht="19.899999999999999" hidden="1" customHeight="1" x14ac:dyDescent="0.2">
      <c r="A100" s="88"/>
      <c r="B100" s="77"/>
      <c r="C100" s="86"/>
      <c r="D100" s="87"/>
      <c r="E100" s="87"/>
      <c r="F100" s="80"/>
      <c r="G100" s="80"/>
    </row>
    <row r="101" spans="1:7" s="84" customFormat="1" ht="19.899999999999999" hidden="1" customHeight="1" x14ac:dyDescent="0.2">
      <c r="A101" s="88"/>
      <c r="B101" s="77"/>
      <c r="C101" s="86"/>
      <c r="D101" s="87"/>
      <c r="E101" s="87"/>
      <c r="F101" s="80"/>
      <c r="G101" s="80"/>
    </row>
    <row r="102" spans="1:7" s="84" customFormat="1" ht="19.899999999999999" hidden="1" customHeight="1" x14ac:dyDescent="0.2">
      <c r="A102" s="88"/>
      <c r="B102" s="77"/>
      <c r="C102" s="86"/>
      <c r="D102" s="87"/>
      <c r="E102" s="87"/>
      <c r="F102" s="80"/>
      <c r="G102" s="80"/>
    </row>
    <row r="103" spans="1:7" s="84" customFormat="1" ht="19.899999999999999" hidden="1" customHeight="1" x14ac:dyDescent="0.2">
      <c r="A103" s="88"/>
      <c r="B103" s="77"/>
      <c r="C103" s="86"/>
      <c r="D103" s="87"/>
      <c r="E103" s="87"/>
      <c r="F103" s="80"/>
      <c r="G103" s="80"/>
    </row>
    <row r="104" spans="1:7" s="84" customFormat="1" ht="19.899999999999999" hidden="1" customHeight="1" x14ac:dyDescent="0.2">
      <c r="A104" s="88"/>
      <c r="B104" s="77"/>
      <c r="C104" s="86"/>
      <c r="D104" s="87"/>
      <c r="E104" s="87"/>
      <c r="F104" s="80"/>
      <c r="G104" s="80"/>
    </row>
    <row r="105" spans="1:7" s="84" customFormat="1" ht="19.899999999999999" hidden="1" customHeight="1" x14ac:dyDescent="0.2">
      <c r="A105" s="88"/>
      <c r="B105" s="77"/>
      <c r="C105" s="86"/>
      <c r="D105" s="87"/>
      <c r="E105" s="87"/>
      <c r="F105" s="80"/>
      <c r="G105" s="80"/>
    </row>
    <row r="106" spans="1:7" s="84" customFormat="1" ht="19.899999999999999" hidden="1" customHeight="1" x14ac:dyDescent="0.2">
      <c r="A106" s="88"/>
      <c r="B106" s="77"/>
      <c r="C106" s="86"/>
      <c r="D106" s="87"/>
      <c r="E106" s="87"/>
      <c r="F106" s="80"/>
      <c r="G106" s="80"/>
    </row>
    <row r="107" spans="1:7" s="84" customFormat="1" ht="19.899999999999999" hidden="1" customHeight="1" x14ac:dyDescent="0.2">
      <c r="A107" s="88"/>
      <c r="B107" s="77"/>
      <c r="C107" s="86"/>
      <c r="D107" s="87"/>
      <c r="E107" s="87"/>
      <c r="F107" s="80"/>
      <c r="G107" s="80"/>
    </row>
    <row r="108" spans="1:7" s="84" customFormat="1" ht="19.899999999999999" hidden="1" customHeight="1" x14ac:dyDescent="0.2">
      <c r="A108" s="88"/>
      <c r="B108" s="77"/>
      <c r="C108" s="86"/>
      <c r="D108" s="87"/>
      <c r="E108" s="87"/>
      <c r="F108" s="80"/>
      <c r="G108" s="80"/>
    </row>
    <row r="109" spans="1:7" s="84" customFormat="1" ht="19.899999999999999" hidden="1" customHeight="1" x14ac:dyDescent="0.2">
      <c r="A109" s="88"/>
      <c r="B109" s="77"/>
      <c r="C109" s="86"/>
      <c r="D109" s="87"/>
      <c r="E109" s="87"/>
      <c r="F109" s="80"/>
      <c r="G109" s="80"/>
    </row>
    <row r="110" spans="1:7" s="84" customFormat="1" ht="19.899999999999999" hidden="1" customHeight="1" x14ac:dyDescent="0.2">
      <c r="A110" s="88"/>
      <c r="B110" s="77"/>
      <c r="C110" s="86"/>
      <c r="D110" s="87"/>
      <c r="E110" s="87"/>
      <c r="F110" s="80"/>
      <c r="G110" s="80"/>
    </row>
    <row r="111" spans="1:7" s="84" customFormat="1" ht="19.899999999999999" hidden="1" customHeight="1" x14ac:dyDescent="0.2">
      <c r="A111" s="88"/>
      <c r="B111" s="77"/>
      <c r="C111" s="86"/>
      <c r="D111" s="87"/>
      <c r="E111" s="87"/>
      <c r="F111" s="80"/>
      <c r="G111" s="80"/>
    </row>
    <row r="112" spans="1:7" s="84" customFormat="1" ht="19.899999999999999" hidden="1" customHeight="1" x14ac:dyDescent="0.2">
      <c r="A112" s="88"/>
      <c r="B112" s="77"/>
      <c r="C112" s="86"/>
      <c r="D112" s="87"/>
      <c r="E112" s="87"/>
      <c r="F112" s="80"/>
      <c r="G112" s="80"/>
    </row>
    <row r="113" spans="1:7" s="84" customFormat="1" ht="19.899999999999999" hidden="1" customHeight="1" x14ac:dyDescent="0.2">
      <c r="A113" s="88"/>
      <c r="B113" s="77"/>
      <c r="C113" s="86"/>
      <c r="D113" s="87"/>
      <c r="E113" s="87"/>
      <c r="F113" s="80"/>
      <c r="G113" s="80"/>
    </row>
    <row r="114" spans="1:7" s="84" customFormat="1" ht="19.899999999999999" hidden="1" customHeight="1" x14ac:dyDescent="0.2">
      <c r="A114" s="88"/>
      <c r="B114" s="77"/>
      <c r="C114" s="86"/>
      <c r="D114" s="87"/>
      <c r="E114" s="87"/>
      <c r="F114" s="80"/>
      <c r="G114" s="80"/>
    </row>
    <row r="115" spans="1:7" s="84" customFormat="1" ht="19.899999999999999" hidden="1" customHeight="1" x14ac:dyDescent="0.2">
      <c r="A115" s="88"/>
      <c r="B115" s="77"/>
      <c r="C115" s="86"/>
      <c r="D115" s="87"/>
      <c r="E115" s="87"/>
      <c r="F115" s="80"/>
      <c r="G115" s="80"/>
    </row>
    <row r="116" spans="1:7" s="84" customFormat="1" ht="19.899999999999999" hidden="1" customHeight="1" x14ac:dyDescent="0.2">
      <c r="A116" s="88"/>
      <c r="B116" s="77"/>
      <c r="C116" s="86"/>
      <c r="D116" s="87"/>
      <c r="E116" s="87"/>
      <c r="F116" s="80"/>
      <c r="G116" s="80"/>
    </row>
    <row r="117" spans="1:7" s="84" customFormat="1" ht="19.899999999999999" hidden="1" customHeight="1" x14ac:dyDescent="0.2">
      <c r="A117" s="88"/>
      <c r="B117" s="77"/>
      <c r="C117" s="86"/>
      <c r="D117" s="87"/>
      <c r="E117" s="87"/>
      <c r="F117" s="80"/>
      <c r="G117" s="80"/>
    </row>
    <row r="118" spans="1:7" s="84" customFormat="1" ht="19.899999999999999" hidden="1" customHeight="1" x14ac:dyDescent="0.2">
      <c r="A118" s="88"/>
      <c r="B118" s="77"/>
      <c r="C118" s="86"/>
      <c r="D118" s="87"/>
      <c r="E118" s="87"/>
      <c r="F118" s="80"/>
      <c r="G118" s="80"/>
    </row>
    <row r="119" spans="1:7" s="84" customFormat="1" ht="19.899999999999999" hidden="1" customHeight="1" x14ac:dyDescent="0.2">
      <c r="A119" s="88"/>
      <c r="B119" s="77"/>
      <c r="C119" s="86"/>
      <c r="D119" s="87"/>
      <c r="E119" s="87"/>
      <c r="F119" s="80"/>
      <c r="G119" s="80"/>
    </row>
    <row r="120" spans="1:7" s="84" customFormat="1" ht="19.899999999999999" hidden="1" customHeight="1" x14ac:dyDescent="0.2">
      <c r="A120" s="88"/>
      <c r="B120" s="77"/>
      <c r="C120" s="86"/>
      <c r="D120" s="87"/>
      <c r="E120" s="87"/>
      <c r="F120" s="80"/>
      <c r="G120" s="80"/>
    </row>
    <row r="121" spans="1:7" s="84" customFormat="1" ht="19.899999999999999" hidden="1" customHeight="1" x14ac:dyDescent="0.2">
      <c r="A121" s="88"/>
      <c r="B121" s="77"/>
      <c r="C121" s="86"/>
      <c r="D121" s="87"/>
      <c r="E121" s="87"/>
      <c r="F121" s="80"/>
      <c r="G121" s="80"/>
    </row>
    <row r="122" spans="1:7" s="84" customFormat="1" ht="19.899999999999999" hidden="1" customHeight="1" x14ac:dyDescent="0.2">
      <c r="A122" s="88"/>
      <c r="B122" s="77"/>
      <c r="C122" s="86"/>
      <c r="D122" s="87"/>
      <c r="E122" s="87"/>
      <c r="F122" s="80"/>
      <c r="G122" s="80"/>
    </row>
    <row r="123" spans="1:7" s="84" customFormat="1" ht="19.899999999999999" hidden="1" customHeight="1" x14ac:dyDescent="0.2">
      <c r="A123" s="88"/>
      <c r="B123" s="77"/>
      <c r="C123" s="86"/>
      <c r="D123" s="87"/>
      <c r="E123" s="87"/>
      <c r="F123" s="80"/>
      <c r="G123" s="80"/>
    </row>
    <row r="124" spans="1:7" s="84" customFormat="1" ht="19.899999999999999" hidden="1" customHeight="1" x14ac:dyDescent="0.2">
      <c r="A124" s="88"/>
      <c r="B124" s="77"/>
      <c r="C124" s="86"/>
      <c r="D124" s="87"/>
      <c r="E124" s="87"/>
      <c r="F124" s="80"/>
      <c r="G124" s="80"/>
    </row>
    <row r="125" spans="1:7" s="84" customFormat="1" ht="19.899999999999999" hidden="1" customHeight="1" x14ac:dyDescent="0.2">
      <c r="A125" s="88"/>
      <c r="B125" s="77"/>
      <c r="C125" s="86"/>
      <c r="D125" s="87"/>
      <c r="E125" s="87"/>
      <c r="F125" s="80"/>
      <c r="G125" s="80"/>
    </row>
  </sheetData>
  <mergeCells count="3">
    <mergeCell ref="C5:E5"/>
    <mergeCell ref="C6:E6"/>
    <mergeCell ref="C7:E7"/>
  </mergeCells>
  <conditionalFormatting sqref="C9:E96">
    <cfRule type="expression" dxfId="4" priority="3">
      <formula>$B9="r"</formula>
    </cfRule>
    <cfRule type="expression" dxfId="3" priority="4">
      <formula>$B9="t"</formula>
    </cfRule>
    <cfRule type="expression" dxfId="2" priority="5">
      <formula>$B9="v"</formula>
    </cfRule>
  </conditionalFormatting>
  <conditionalFormatting sqref="E9:E96">
    <cfRule type="expression" dxfId="1" priority="2">
      <formula>$E9&lt;0</formula>
    </cfRule>
  </conditionalFormatting>
  <conditionalFormatting sqref="D9:E96">
    <cfRule type="expression" dxfId="0" priority="1">
      <formula>$B9="t"</formula>
    </cfRule>
  </conditionalFormatting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M128"/>
  <sheetViews>
    <sheetView showGridLines="0" topLeftCell="A81" workbookViewId="0">
      <selection activeCell="B97" sqref="B97"/>
    </sheetView>
  </sheetViews>
  <sheetFormatPr defaultColWidth="0" defaultRowHeight="0" customHeight="1" zeroHeight="1" x14ac:dyDescent="0.25"/>
  <cols>
    <col min="1" max="1" width="5.7109375" style="50" customWidth="1"/>
    <col min="2" max="2" width="43.140625" style="51" customWidth="1"/>
    <col min="3" max="5" width="22.7109375" style="52" customWidth="1"/>
    <col min="6" max="6" width="5.7109375" style="14" customWidth="1"/>
    <col min="7" max="7" width="10.140625" style="14" hidden="1" customWidth="1"/>
    <col min="8" max="8" width="22.140625" hidden="1" customWidth="1"/>
    <col min="9" max="9" width="11.140625" hidden="1" customWidth="1"/>
    <col min="10" max="13" width="22.28515625" hidden="1" customWidth="1"/>
    <col min="14" max="16384" width="8.85546875" hidden="1"/>
  </cols>
  <sheetData>
    <row r="1" spans="1:8" s="43" customFormat="1" ht="14.45" customHeight="1" x14ac:dyDescent="0.25">
      <c r="A1" s="64"/>
      <c r="B1" s="14"/>
      <c r="C1" s="14"/>
      <c r="D1" s="15"/>
      <c r="E1" s="14"/>
    </row>
    <row r="2" spans="1:8" s="47" customFormat="1" ht="18.399999999999999" customHeight="1" thickBot="1" x14ac:dyDescent="0.3">
      <c r="A2" s="64"/>
      <c r="B2" s="75" t="s">
        <v>143</v>
      </c>
      <c r="C2" s="64"/>
      <c r="D2" s="64"/>
      <c r="E2" s="64"/>
      <c r="F2" s="64"/>
      <c r="G2" s="44"/>
      <c r="H2" s="53"/>
    </row>
    <row r="3" spans="1:8" s="43" customFormat="1" ht="10.35" customHeight="1" thickTop="1" x14ac:dyDescent="0.25">
      <c r="A3" s="64"/>
      <c r="B3" s="64"/>
      <c r="C3" s="64"/>
      <c r="D3" s="64"/>
      <c r="E3" s="64"/>
      <c r="F3" s="64"/>
    </row>
    <row r="4" spans="1:8" s="47" customFormat="1" ht="14.45" customHeight="1" x14ac:dyDescent="0.2">
      <c r="A4" s="65"/>
      <c r="B4" s="45"/>
      <c r="C4" s="46"/>
      <c r="D4" s="46"/>
      <c r="E4" s="46"/>
      <c r="F4" s="43"/>
      <c r="G4" s="43"/>
    </row>
    <row r="5" spans="1:8" s="47" customFormat="1" ht="19.899999999999999" customHeight="1" x14ac:dyDescent="0.25">
      <c r="A5" s="42"/>
      <c r="B5" s="110" t="s">
        <v>147</v>
      </c>
      <c r="C5" s="110"/>
      <c r="D5" s="110"/>
      <c r="E5" s="110"/>
      <c r="F5" s="43"/>
      <c r="G5" s="43"/>
    </row>
    <row r="6" spans="1:8" s="47" customFormat="1" ht="19.899999999999999" customHeight="1" x14ac:dyDescent="0.25">
      <c r="A6" s="42"/>
      <c r="B6" s="111" t="s">
        <v>107</v>
      </c>
      <c r="C6" s="111"/>
      <c r="D6" s="111"/>
      <c r="E6" s="111"/>
      <c r="F6" s="43"/>
      <c r="G6" s="43"/>
    </row>
    <row r="7" spans="1:8" s="47" customFormat="1" ht="19.899999999999999" customHeight="1" x14ac:dyDescent="0.2">
      <c r="A7" s="42"/>
      <c r="B7" s="112" t="str">
        <f>'Retail - PnL Report - 2'!C7</f>
        <v>For the Year Ended MM/DD/YYYY</v>
      </c>
      <c r="C7" s="112"/>
      <c r="D7" s="112"/>
      <c r="E7" s="112"/>
      <c r="F7" s="43"/>
      <c r="G7" s="43"/>
    </row>
    <row r="8" spans="1:8" s="47" customFormat="1" ht="19.899999999999999" customHeight="1" x14ac:dyDescent="0.2">
      <c r="A8" s="42"/>
      <c r="B8" s="45"/>
      <c r="C8" s="46"/>
      <c r="D8" s="46"/>
      <c r="E8" s="46"/>
      <c r="F8" s="43"/>
      <c r="G8" s="43"/>
    </row>
    <row r="9" spans="1:8" s="47" customFormat="1" ht="19.899999999999999" customHeight="1" x14ac:dyDescent="0.2">
      <c r="A9" s="42"/>
      <c r="B9" s="54" t="s">
        <v>40</v>
      </c>
      <c r="C9" s="49" t="s">
        <v>108</v>
      </c>
      <c r="D9" s="49" t="s">
        <v>108</v>
      </c>
      <c r="E9" s="49" t="s">
        <v>108</v>
      </c>
      <c r="F9" s="43"/>
      <c r="G9" s="43"/>
    </row>
    <row r="10" spans="1:8" s="47" customFormat="1" ht="19.899999999999999" customHeight="1" x14ac:dyDescent="0.2">
      <c r="A10" s="61"/>
      <c r="B10" s="48" t="s">
        <v>109</v>
      </c>
      <c r="C10" s="49" t="s">
        <v>108</v>
      </c>
      <c r="D10" s="49">
        <v>7355</v>
      </c>
      <c r="E10" s="49" t="s">
        <v>108</v>
      </c>
      <c r="F10" s="43"/>
      <c r="G10" s="43"/>
    </row>
    <row r="11" spans="1:8" s="47" customFormat="1" ht="19.899999999999999" customHeight="1" x14ac:dyDescent="0.2">
      <c r="A11" s="42"/>
      <c r="B11" s="48" t="s">
        <v>110</v>
      </c>
      <c r="C11" s="49">
        <v>434</v>
      </c>
      <c r="D11" s="49" t="s">
        <v>108</v>
      </c>
      <c r="E11" s="49" t="s">
        <v>108</v>
      </c>
      <c r="F11" s="43"/>
      <c r="G11" s="43"/>
    </row>
    <row r="12" spans="1:8" s="47" customFormat="1" ht="19.899999999999999" customHeight="1" x14ac:dyDescent="0.2">
      <c r="A12" s="61"/>
      <c r="B12" s="48" t="s">
        <v>111</v>
      </c>
      <c r="C12" s="49">
        <v>790</v>
      </c>
      <c r="D12" s="49" t="s">
        <v>108</v>
      </c>
      <c r="E12" s="49" t="s">
        <v>108</v>
      </c>
      <c r="F12" s="43"/>
      <c r="G12" s="43"/>
    </row>
    <row r="13" spans="1:8" s="47" customFormat="1" ht="19.899999999999999" customHeight="1" x14ac:dyDescent="0.2">
      <c r="A13" s="42"/>
      <c r="B13" s="54" t="s">
        <v>112</v>
      </c>
      <c r="C13" s="49" t="s">
        <v>108</v>
      </c>
      <c r="D13" s="49" t="s">
        <v>108</v>
      </c>
      <c r="E13" s="55">
        <v>6131</v>
      </c>
      <c r="F13" s="43"/>
      <c r="G13" s="43"/>
    </row>
    <row r="14" spans="1:8" s="47" customFormat="1" ht="19.899999999999999" customHeight="1" x14ac:dyDescent="0.2">
      <c r="A14" s="42"/>
      <c r="B14" s="48"/>
      <c r="C14" s="49"/>
      <c r="D14" s="49"/>
      <c r="E14" s="49"/>
      <c r="F14" s="43"/>
      <c r="G14" s="43"/>
    </row>
    <row r="15" spans="1:8" s="47" customFormat="1" ht="19.899999999999999" customHeight="1" x14ac:dyDescent="0.2">
      <c r="A15" s="61"/>
      <c r="B15" s="54" t="s">
        <v>113</v>
      </c>
      <c r="C15" s="49" t="s">
        <v>108</v>
      </c>
      <c r="D15" s="49" t="s">
        <v>108</v>
      </c>
      <c r="E15" s="49" t="s">
        <v>108</v>
      </c>
      <c r="F15" s="43"/>
      <c r="G15" s="43"/>
    </row>
    <row r="16" spans="1:8" s="47" customFormat="1" ht="19.899999999999999" customHeight="1" x14ac:dyDescent="0.2">
      <c r="A16" s="42"/>
      <c r="B16" s="48" t="s">
        <v>114</v>
      </c>
      <c r="C16" s="49" t="s">
        <v>108</v>
      </c>
      <c r="D16" s="49">
        <v>5204.6499999999996</v>
      </c>
      <c r="E16" s="49" t="s">
        <v>108</v>
      </c>
      <c r="F16" s="43"/>
      <c r="G16" s="43"/>
    </row>
    <row r="17" spans="1:7" s="47" customFormat="1" ht="19.899999999999999" customHeight="1" x14ac:dyDescent="0.2">
      <c r="A17" s="61"/>
      <c r="B17" s="48" t="s">
        <v>115</v>
      </c>
      <c r="C17" s="49" t="s">
        <v>108</v>
      </c>
      <c r="D17" s="49">
        <v>3105</v>
      </c>
      <c r="E17" s="49" t="s">
        <v>108</v>
      </c>
      <c r="F17" s="43"/>
      <c r="G17" s="43"/>
    </row>
    <row r="18" spans="1:7" s="47" customFormat="1" ht="19.899999999999999" customHeight="1" x14ac:dyDescent="0.2">
      <c r="A18" s="42"/>
      <c r="B18" s="48" t="s">
        <v>116</v>
      </c>
      <c r="C18" s="49">
        <v>226.5</v>
      </c>
      <c r="D18" s="49" t="s">
        <v>108</v>
      </c>
      <c r="E18" s="49" t="s">
        <v>108</v>
      </c>
      <c r="F18" s="43"/>
      <c r="G18" s="43"/>
    </row>
    <row r="19" spans="1:7" s="47" customFormat="1" ht="19.899999999999999" customHeight="1" x14ac:dyDescent="0.2">
      <c r="A19" s="61"/>
      <c r="B19" s="48" t="s">
        <v>117</v>
      </c>
      <c r="C19" s="49">
        <v>395</v>
      </c>
      <c r="D19" s="49" t="s">
        <v>108</v>
      </c>
      <c r="E19" s="49" t="s">
        <v>108</v>
      </c>
      <c r="F19" s="43"/>
      <c r="G19" s="43"/>
    </row>
    <row r="20" spans="1:7" s="47" customFormat="1" ht="19.899999999999999" customHeight="1" x14ac:dyDescent="0.2">
      <c r="A20" s="42"/>
      <c r="B20" s="48" t="s">
        <v>118</v>
      </c>
      <c r="C20" s="49">
        <v>4588.75</v>
      </c>
      <c r="D20" s="49" t="s">
        <v>108</v>
      </c>
      <c r="E20" s="49" t="s">
        <v>108</v>
      </c>
      <c r="F20" s="43"/>
      <c r="G20" s="43"/>
    </row>
    <row r="21" spans="1:7" s="47" customFormat="1" ht="19.899999999999999" customHeight="1" x14ac:dyDescent="0.2">
      <c r="A21" s="61"/>
      <c r="B21" s="54" t="s">
        <v>119</v>
      </c>
      <c r="C21" s="49" t="s">
        <v>108</v>
      </c>
      <c r="D21" s="49" t="s">
        <v>108</v>
      </c>
      <c r="E21" s="55">
        <v>3099.3999999999996</v>
      </c>
      <c r="F21" s="43"/>
      <c r="G21" s="43"/>
    </row>
    <row r="22" spans="1:7" s="47" customFormat="1" ht="19.899999999999999" customHeight="1" x14ac:dyDescent="0.2">
      <c r="A22" s="42"/>
      <c r="B22" s="56" t="s">
        <v>120</v>
      </c>
      <c r="C22" s="57" t="s">
        <v>108</v>
      </c>
      <c r="D22" s="57" t="s">
        <v>108</v>
      </c>
      <c r="E22" s="58">
        <v>3031.6000000000004</v>
      </c>
      <c r="F22" s="43"/>
      <c r="G22" s="43"/>
    </row>
    <row r="23" spans="1:7" s="47" customFormat="1" ht="19.899999999999999" customHeight="1" x14ac:dyDescent="0.2">
      <c r="A23" s="42"/>
      <c r="B23" s="54"/>
      <c r="C23" s="49"/>
      <c r="D23" s="49"/>
      <c r="E23" s="49"/>
      <c r="F23" s="43"/>
      <c r="G23" s="43"/>
    </row>
    <row r="24" spans="1:7" s="47" customFormat="1" ht="19.899999999999999" customHeight="1" x14ac:dyDescent="0.2">
      <c r="A24" s="61"/>
      <c r="B24" s="54" t="s">
        <v>121</v>
      </c>
      <c r="C24" s="49" t="s">
        <v>108</v>
      </c>
      <c r="D24" s="49" t="s">
        <v>108</v>
      </c>
      <c r="E24" s="49" t="s">
        <v>108</v>
      </c>
      <c r="F24" s="43"/>
      <c r="G24" s="43"/>
    </row>
    <row r="25" spans="1:7" s="47" customFormat="1" ht="19.899999999999999" customHeight="1" x14ac:dyDescent="0.2">
      <c r="A25" s="42"/>
      <c r="B25" s="48" t="s">
        <v>122</v>
      </c>
      <c r="C25" s="49">
        <v>600</v>
      </c>
      <c r="D25" s="49" t="s">
        <v>108</v>
      </c>
      <c r="E25" s="49" t="s">
        <v>108</v>
      </c>
      <c r="F25" s="43"/>
      <c r="G25" s="43"/>
    </row>
    <row r="26" spans="1:7" s="47" customFormat="1" ht="19.899999999999999" customHeight="1" x14ac:dyDescent="0.2">
      <c r="A26" s="61"/>
      <c r="B26" s="48" t="s">
        <v>123</v>
      </c>
      <c r="C26" s="49" t="s">
        <v>108</v>
      </c>
      <c r="D26" s="49" t="s">
        <v>108</v>
      </c>
      <c r="E26" s="49" t="s">
        <v>108</v>
      </c>
      <c r="F26" s="43"/>
      <c r="G26" s="43"/>
    </row>
    <row r="27" spans="1:7" s="47" customFormat="1" ht="19.899999999999999" customHeight="1" x14ac:dyDescent="0.2">
      <c r="A27" s="42"/>
      <c r="B27" s="48" t="s">
        <v>124</v>
      </c>
      <c r="C27" s="49">
        <v>65</v>
      </c>
      <c r="D27" s="49" t="s">
        <v>108</v>
      </c>
      <c r="E27" s="49" t="s">
        <v>108</v>
      </c>
      <c r="F27" s="43"/>
      <c r="G27" s="43"/>
    </row>
    <row r="28" spans="1:7" s="47" customFormat="1" ht="19.899999999999999" customHeight="1" x14ac:dyDescent="0.2">
      <c r="A28" s="61"/>
      <c r="B28" s="48" t="s">
        <v>125</v>
      </c>
      <c r="C28" s="49">
        <v>50</v>
      </c>
      <c r="D28" s="49" t="s">
        <v>108</v>
      </c>
      <c r="E28" s="49" t="s">
        <v>108</v>
      </c>
      <c r="F28" s="43"/>
      <c r="G28" s="43"/>
    </row>
    <row r="29" spans="1:7" s="47" customFormat="1" ht="19.899999999999999" customHeight="1" x14ac:dyDescent="0.2">
      <c r="A29" s="42"/>
      <c r="B29" s="48" t="s">
        <v>126</v>
      </c>
      <c r="C29" s="49">
        <v>25</v>
      </c>
      <c r="D29" s="49" t="s">
        <v>108</v>
      </c>
      <c r="E29" s="49" t="s">
        <v>108</v>
      </c>
      <c r="F29" s="43"/>
      <c r="G29" s="43"/>
    </row>
    <row r="30" spans="1:7" s="47" customFormat="1" ht="19.899999999999999" customHeight="1" x14ac:dyDescent="0.2">
      <c r="A30" s="61"/>
      <c r="B30" s="48" t="s">
        <v>127</v>
      </c>
      <c r="C30" s="49">
        <v>28.5</v>
      </c>
      <c r="D30" s="49" t="s">
        <v>108</v>
      </c>
      <c r="E30" s="49" t="s">
        <v>108</v>
      </c>
      <c r="F30" s="43"/>
      <c r="G30" s="43"/>
    </row>
    <row r="31" spans="1:7" s="47" customFormat="1" ht="19.899999999999999" customHeight="1" x14ac:dyDescent="0.2">
      <c r="A31" s="42"/>
      <c r="B31" s="48" t="s">
        <v>128</v>
      </c>
      <c r="C31" s="49">
        <v>27.5</v>
      </c>
      <c r="D31" s="49" t="s">
        <v>108</v>
      </c>
      <c r="E31" s="49" t="s">
        <v>108</v>
      </c>
      <c r="F31" s="43"/>
      <c r="G31" s="43"/>
    </row>
    <row r="32" spans="1:7" s="47" customFormat="1" ht="19.899999999999999" customHeight="1" x14ac:dyDescent="0.2">
      <c r="A32" s="61"/>
      <c r="B32" s="48" t="s">
        <v>129</v>
      </c>
      <c r="C32" s="49">
        <v>6.25</v>
      </c>
      <c r="D32" s="49" t="s">
        <v>108</v>
      </c>
      <c r="E32" s="49" t="s">
        <v>108</v>
      </c>
      <c r="F32" s="43"/>
      <c r="G32" s="43"/>
    </row>
    <row r="33" spans="1:7" s="47" customFormat="1" ht="19.899999999999999" customHeight="1" x14ac:dyDescent="0.2">
      <c r="A33" s="42"/>
      <c r="B33" s="48" t="s">
        <v>130</v>
      </c>
      <c r="C33" s="49">
        <v>50</v>
      </c>
      <c r="D33" s="49" t="s">
        <v>108</v>
      </c>
      <c r="E33" s="49" t="s">
        <v>108</v>
      </c>
      <c r="F33" s="43"/>
      <c r="G33" s="43"/>
    </row>
    <row r="34" spans="1:7" s="47" customFormat="1" ht="19.899999999999999" customHeight="1" x14ac:dyDescent="0.2">
      <c r="A34" s="61"/>
      <c r="B34" s="48" t="s">
        <v>131</v>
      </c>
      <c r="C34" s="49">
        <v>27.6</v>
      </c>
      <c r="D34" s="49" t="s">
        <v>108</v>
      </c>
      <c r="E34" s="49" t="s">
        <v>108</v>
      </c>
      <c r="F34" s="43"/>
      <c r="G34" s="43"/>
    </row>
    <row r="35" spans="1:7" s="47" customFormat="1" ht="19.899999999999999" customHeight="1" x14ac:dyDescent="0.2">
      <c r="A35" s="42"/>
      <c r="B35" s="54" t="s">
        <v>132</v>
      </c>
      <c r="C35" s="55" t="s">
        <v>108</v>
      </c>
      <c r="D35" s="55" t="s">
        <v>108</v>
      </c>
      <c r="E35" s="55">
        <v>879.85</v>
      </c>
      <c r="F35" s="43"/>
      <c r="G35" s="43"/>
    </row>
    <row r="36" spans="1:7" s="47" customFormat="1" ht="19.899999999999999" customHeight="1" x14ac:dyDescent="0.2">
      <c r="A36" s="61"/>
      <c r="B36" s="56" t="s">
        <v>120</v>
      </c>
      <c r="C36" s="58" t="s">
        <v>108</v>
      </c>
      <c r="D36" s="58" t="s">
        <v>108</v>
      </c>
      <c r="E36" s="58">
        <v>2151.7500000000005</v>
      </c>
      <c r="F36" s="43"/>
      <c r="G36" s="43"/>
    </row>
    <row r="37" spans="1:7" s="47" customFormat="1" ht="19.899999999999999" customHeight="1" x14ac:dyDescent="0.2">
      <c r="A37" s="61"/>
      <c r="B37" s="54"/>
      <c r="C37" s="49"/>
      <c r="D37" s="49"/>
      <c r="E37" s="49"/>
      <c r="F37" s="43"/>
      <c r="G37" s="43"/>
    </row>
    <row r="38" spans="1:7" s="47" customFormat="1" ht="19.899999999999999" customHeight="1" x14ac:dyDescent="0.2">
      <c r="A38" s="42"/>
      <c r="B38" s="54" t="s">
        <v>133</v>
      </c>
      <c r="C38" s="49" t="s">
        <v>108</v>
      </c>
      <c r="D38" s="49" t="s">
        <v>108</v>
      </c>
      <c r="E38" s="49" t="s">
        <v>108</v>
      </c>
      <c r="F38" s="43"/>
      <c r="G38" s="43"/>
    </row>
    <row r="39" spans="1:7" s="47" customFormat="1" ht="19.899999999999999" customHeight="1" x14ac:dyDescent="0.2">
      <c r="A39" s="61"/>
      <c r="B39" s="48" t="s">
        <v>134</v>
      </c>
      <c r="C39" s="49" t="s">
        <v>108</v>
      </c>
      <c r="D39" s="49">
        <v>12.5</v>
      </c>
      <c r="E39" s="49" t="s">
        <v>108</v>
      </c>
      <c r="F39" s="43"/>
      <c r="G39" s="43"/>
    </row>
    <row r="40" spans="1:7" s="47" customFormat="1" ht="19.899999999999999" customHeight="1" x14ac:dyDescent="0.2">
      <c r="A40" s="42"/>
      <c r="B40" s="48" t="s">
        <v>135</v>
      </c>
      <c r="C40" s="49">
        <v>1.5</v>
      </c>
      <c r="D40" s="49" t="s">
        <v>108</v>
      </c>
      <c r="E40" s="49" t="s">
        <v>108</v>
      </c>
      <c r="F40" s="43"/>
      <c r="G40" s="43"/>
    </row>
    <row r="41" spans="1:7" s="47" customFormat="1" ht="19.899999999999999" customHeight="1" x14ac:dyDescent="0.2">
      <c r="A41" s="61"/>
      <c r="B41" s="54" t="s">
        <v>136</v>
      </c>
      <c r="C41" s="55" t="s">
        <v>108</v>
      </c>
      <c r="D41" s="55" t="s">
        <v>108</v>
      </c>
      <c r="E41" s="55">
        <v>11</v>
      </c>
      <c r="F41" s="43"/>
      <c r="G41" s="43"/>
    </row>
    <row r="42" spans="1:7" s="47" customFormat="1" ht="19.899999999999999" customHeight="1" x14ac:dyDescent="0.2">
      <c r="A42" s="42"/>
      <c r="B42" s="56" t="s">
        <v>137</v>
      </c>
      <c r="C42" s="58" t="s">
        <v>108</v>
      </c>
      <c r="D42" s="58" t="s">
        <v>108</v>
      </c>
      <c r="E42" s="58">
        <v>2162.7500000000005</v>
      </c>
      <c r="F42" s="43"/>
      <c r="G42" s="43"/>
    </row>
    <row r="43" spans="1:7" s="47" customFormat="1" ht="19.899999999999999" customHeight="1" x14ac:dyDescent="0.2">
      <c r="A43" s="61"/>
      <c r="B43" s="48" t="s">
        <v>108</v>
      </c>
      <c r="C43" s="49" t="s">
        <v>108</v>
      </c>
      <c r="D43" s="49" t="s">
        <v>108</v>
      </c>
      <c r="E43" s="49" t="s">
        <v>108</v>
      </c>
      <c r="F43" s="43"/>
      <c r="G43" s="43"/>
    </row>
    <row r="44" spans="1:7" s="47" customFormat="1" ht="19.899999999999999" customHeight="1" x14ac:dyDescent="0.2">
      <c r="A44" s="42"/>
      <c r="B44" s="48" t="s">
        <v>108</v>
      </c>
      <c r="C44" s="49" t="s">
        <v>108</v>
      </c>
      <c r="D44" s="49" t="s">
        <v>108</v>
      </c>
      <c r="E44" s="49" t="s">
        <v>108</v>
      </c>
      <c r="F44" s="43"/>
      <c r="G44" s="43"/>
    </row>
    <row r="45" spans="1:7" s="47" customFormat="1" ht="19.899999999999999" customHeight="1" x14ac:dyDescent="0.2">
      <c r="A45" s="61"/>
      <c r="B45" s="48" t="s">
        <v>108</v>
      </c>
      <c r="C45" s="49" t="s">
        <v>108</v>
      </c>
      <c r="D45" s="49" t="s">
        <v>108</v>
      </c>
      <c r="E45" s="49" t="s">
        <v>108</v>
      </c>
      <c r="F45" s="43"/>
      <c r="G45" s="43"/>
    </row>
    <row r="46" spans="1:7" s="47" customFormat="1" ht="19.899999999999999" customHeight="1" x14ac:dyDescent="0.2">
      <c r="A46" s="42"/>
      <c r="B46" s="48" t="s">
        <v>108</v>
      </c>
      <c r="C46" s="49" t="s">
        <v>108</v>
      </c>
      <c r="D46" s="49" t="s">
        <v>108</v>
      </c>
      <c r="E46" s="49" t="s">
        <v>108</v>
      </c>
      <c r="F46" s="43"/>
      <c r="G46" s="43"/>
    </row>
    <row r="47" spans="1:7" s="47" customFormat="1" ht="19.899999999999999" customHeight="1" x14ac:dyDescent="0.2">
      <c r="A47" s="61"/>
      <c r="B47" s="48" t="s">
        <v>108</v>
      </c>
      <c r="C47" s="49" t="s">
        <v>108</v>
      </c>
      <c r="D47" s="49" t="s">
        <v>108</v>
      </c>
      <c r="E47" s="49" t="s">
        <v>108</v>
      </c>
      <c r="F47" s="43"/>
      <c r="G47" s="43"/>
    </row>
    <row r="48" spans="1:7" s="47" customFormat="1" ht="19.899999999999999" customHeight="1" x14ac:dyDescent="0.2">
      <c r="A48" s="42"/>
      <c r="B48" s="48" t="s">
        <v>108</v>
      </c>
      <c r="C48" s="49" t="s">
        <v>108</v>
      </c>
      <c r="D48" s="49" t="s">
        <v>108</v>
      </c>
      <c r="E48" s="49" t="s">
        <v>108</v>
      </c>
      <c r="F48" s="43"/>
      <c r="G48" s="43"/>
    </row>
    <row r="49" spans="1:7" s="47" customFormat="1" ht="19.899999999999999" customHeight="1" x14ac:dyDescent="0.2">
      <c r="A49" s="61"/>
      <c r="B49" s="48" t="s">
        <v>108</v>
      </c>
      <c r="C49" s="49" t="s">
        <v>108</v>
      </c>
      <c r="D49" s="49" t="s">
        <v>108</v>
      </c>
      <c r="E49" s="49" t="s">
        <v>108</v>
      </c>
      <c r="F49" s="43"/>
      <c r="G49" s="43"/>
    </row>
    <row r="50" spans="1:7" s="47" customFormat="1" ht="19.899999999999999" customHeight="1" x14ac:dyDescent="0.2">
      <c r="A50" s="42"/>
      <c r="B50" s="48"/>
      <c r="C50" s="49"/>
      <c r="D50" s="49"/>
      <c r="E50" s="49"/>
      <c r="F50" s="43"/>
      <c r="G50" s="43"/>
    </row>
    <row r="51" spans="1:7" s="47" customFormat="1" ht="19.899999999999999" customHeight="1" x14ac:dyDescent="0.2">
      <c r="A51" s="61"/>
      <c r="B51" s="48"/>
      <c r="C51" s="49"/>
      <c r="D51" s="49"/>
      <c r="E51" s="49"/>
      <c r="F51" s="43"/>
      <c r="G51" s="43"/>
    </row>
    <row r="52" spans="1:7" s="47" customFormat="1" ht="19.899999999999999" customHeight="1" x14ac:dyDescent="0.2">
      <c r="A52" s="42"/>
      <c r="B52" s="48"/>
      <c r="C52" s="49"/>
      <c r="D52" s="49"/>
      <c r="E52" s="49"/>
      <c r="F52" s="43"/>
      <c r="G52" s="43"/>
    </row>
    <row r="53" spans="1:7" s="47" customFormat="1" ht="19.899999999999999" customHeight="1" x14ac:dyDescent="0.2">
      <c r="A53" s="61"/>
      <c r="B53" s="48"/>
      <c r="C53" s="49"/>
      <c r="D53" s="49"/>
      <c r="E53" s="49"/>
      <c r="F53" s="43"/>
      <c r="G53" s="43"/>
    </row>
    <row r="54" spans="1:7" s="47" customFormat="1" ht="19.899999999999999" customHeight="1" x14ac:dyDescent="0.2">
      <c r="A54" s="42"/>
      <c r="B54" s="48"/>
      <c r="C54" s="49"/>
      <c r="D54" s="49"/>
      <c r="E54" s="49"/>
      <c r="F54" s="43"/>
      <c r="G54" s="43"/>
    </row>
    <row r="55" spans="1:7" s="47" customFormat="1" ht="19.899999999999999" customHeight="1" x14ac:dyDescent="0.2">
      <c r="A55" s="61"/>
      <c r="B55" s="48"/>
      <c r="C55" s="49"/>
      <c r="D55" s="49"/>
      <c r="E55" s="49"/>
      <c r="F55" s="43"/>
      <c r="G55" s="43"/>
    </row>
    <row r="56" spans="1:7" s="47" customFormat="1" ht="19.899999999999999" customHeight="1" x14ac:dyDescent="0.2">
      <c r="A56" s="42"/>
      <c r="B56" s="48"/>
      <c r="C56" s="49"/>
      <c r="D56" s="49"/>
      <c r="E56" s="49"/>
      <c r="F56" s="43"/>
      <c r="G56" s="43"/>
    </row>
    <row r="57" spans="1:7" s="47" customFormat="1" ht="19.899999999999999" customHeight="1" x14ac:dyDescent="0.2">
      <c r="A57" s="61"/>
      <c r="B57" s="48"/>
      <c r="C57" s="49"/>
      <c r="D57" s="49"/>
      <c r="E57" s="49"/>
      <c r="F57" s="43"/>
      <c r="G57" s="43"/>
    </row>
    <row r="58" spans="1:7" s="47" customFormat="1" ht="19.899999999999999" customHeight="1" x14ac:dyDescent="0.2">
      <c r="A58" s="42"/>
      <c r="B58" s="48"/>
      <c r="C58" s="49"/>
      <c r="D58" s="49"/>
      <c r="E58" s="49"/>
      <c r="F58" s="43"/>
      <c r="G58" s="43"/>
    </row>
    <row r="59" spans="1:7" s="47" customFormat="1" ht="19.899999999999999" customHeight="1" x14ac:dyDescent="0.2">
      <c r="A59" s="61"/>
      <c r="B59" s="48"/>
      <c r="C59" s="49"/>
      <c r="D59" s="49"/>
      <c r="E59" s="49"/>
      <c r="F59" s="43"/>
      <c r="G59" s="43"/>
    </row>
    <row r="60" spans="1:7" s="47" customFormat="1" ht="19.899999999999999" customHeight="1" x14ac:dyDescent="0.2">
      <c r="A60" s="42"/>
      <c r="B60" s="48"/>
      <c r="C60" s="49"/>
      <c r="D60" s="49"/>
      <c r="E60" s="49"/>
      <c r="F60" s="43"/>
      <c r="G60" s="43"/>
    </row>
    <row r="61" spans="1:7" s="47" customFormat="1" ht="19.899999999999999" customHeight="1" x14ac:dyDescent="0.2">
      <c r="A61" s="61"/>
      <c r="B61" s="48"/>
      <c r="C61" s="49"/>
      <c r="D61" s="49"/>
      <c r="E61" s="49"/>
      <c r="F61" s="43"/>
      <c r="G61" s="43"/>
    </row>
    <row r="62" spans="1:7" s="47" customFormat="1" ht="19.899999999999999" customHeight="1" x14ac:dyDescent="0.2">
      <c r="A62" s="42"/>
      <c r="B62" s="48"/>
      <c r="C62" s="49"/>
      <c r="D62" s="49"/>
      <c r="E62" s="49"/>
      <c r="F62" s="43"/>
      <c r="G62" s="43"/>
    </row>
    <row r="63" spans="1:7" s="47" customFormat="1" ht="19.899999999999999" customHeight="1" x14ac:dyDescent="0.2">
      <c r="A63" s="61"/>
      <c r="B63" s="48"/>
      <c r="C63" s="49"/>
      <c r="D63" s="49"/>
      <c r="E63" s="49"/>
      <c r="F63" s="43"/>
      <c r="G63" s="43"/>
    </row>
    <row r="64" spans="1:7" s="47" customFormat="1" ht="19.899999999999999" customHeight="1" x14ac:dyDescent="0.2">
      <c r="A64" s="42"/>
      <c r="B64" s="48"/>
      <c r="C64" s="49"/>
      <c r="D64" s="49"/>
      <c r="E64" s="49"/>
      <c r="F64" s="43"/>
      <c r="G64" s="43"/>
    </row>
    <row r="65" spans="1:7" s="47" customFormat="1" ht="19.899999999999999" customHeight="1" x14ac:dyDescent="0.2">
      <c r="A65" s="61"/>
      <c r="B65" s="48"/>
      <c r="C65" s="49"/>
      <c r="D65" s="49"/>
      <c r="E65" s="49"/>
      <c r="F65" s="43"/>
      <c r="G65" s="43"/>
    </row>
    <row r="66" spans="1:7" s="47" customFormat="1" ht="19.899999999999999" customHeight="1" x14ac:dyDescent="0.2">
      <c r="A66" s="42"/>
      <c r="B66" s="48"/>
      <c r="C66" s="49"/>
      <c r="D66" s="49"/>
      <c r="E66" s="49"/>
      <c r="F66" s="43"/>
      <c r="G66" s="43"/>
    </row>
    <row r="67" spans="1:7" s="47" customFormat="1" ht="19.899999999999999" customHeight="1" x14ac:dyDescent="0.2">
      <c r="A67" s="61"/>
      <c r="B67" s="48"/>
      <c r="C67" s="49"/>
      <c r="D67" s="49"/>
      <c r="E67" s="49"/>
      <c r="F67" s="43"/>
      <c r="G67" s="43"/>
    </row>
    <row r="68" spans="1:7" s="47" customFormat="1" ht="19.899999999999999" customHeight="1" x14ac:dyDescent="0.2">
      <c r="A68" s="42"/>
      <c r="B68" s="48"/>
      <c r="C68" s="49"/>
      <c r="D68" s="49"/>
      <c r="E68" s="49"/>
      <c r="F68" s="43"/>
      <c r="G68" s="43"/>
    </row>
    <row r="69" spans="1:7" s="47" customFormat="1" ht="19.899999999999999" customHeight="1" x14ac:dyDescent="0.2">
      <c r="A69" s="61"/>
      <c r="B69" s="48"/>
      <c r="C69" s="49"/>
      <c r="D69" s="49"/>
      <c r="E69" s="49"/>
      <c r="F69" s="43"/>
      <c r="G69" s="43"/>
    </row>
    <row r="70" spans="1:7" s="47" customFormat="1" ht="19.899999999999999" customHeight="1" x14ac:dyDescent="0.2">
      <c r="A70" s="42"/>
      <c r="B70" s="48"/>
      <c r="C70" s="49"/>
      <c r="D70" s="49"/>
      <c r="E70" s="49"/>
      <c r="F70" s="43"/>
      <c r="G70" s="43"/>
    </row>
    <row r="71" spans="1:7" s="47" customFormat="1" ht="19.899999999999999" customHeight="1" x14ac:dyDescent="0.2">
      <c r="A71" s="61"/>
      <c r="B71" s="48"/>
      <c r="C71" s="49"/>
      <c r="D71" s="49"/>
      <c r="E71" s="49"/>
      <c r="F71" s="43"/>
      <c r="G71" s="43"/>
    </row>
    <row r="72" spans="1:7" s="47" customFormat="1" ht="19.899999999999999" customHeight="1" x14ac:dyDescent="0.2">
      <c r="A72" s="42"/>
      <c r="B72" s="48"/>
      <c r="C72" s="49"/>
      <c r="D72" s="49"/>
      <c r="E72" s="49"/>
      <c r="F72" s="43"/>
      <c r="G72" s="43"/>
    </row>
    <row r="73" spans="1:7" s="47" customFormat="1" ht="19.899999999999999" customHeight="1" x14ac:dyDescent="0.2">
      <c r="A73" s="61"/>
      <c r="B73" s="48"/>
      <c r="C73" s="49"/>
      <c r="D73" s="49"/>
      <c r="E73" s="49"/>
      <c r="F73" s="43"/>
      <c r="G73" s="43"/>
    </row>
    <row r="74" spans="1:7" s="47" customFormat="1" ht="19.899999999999999" customHeight="1" x14ac:dyDescent="0.2">
      <c r="A74" s="42"/>
      <c r="B74" s="48"/>
      <c r="C74" s="49"/>
      <c r="D74" s="49"/>
      <c r="E74" s="49"/>
      <c r="F74" s="43"/>
      <c r="G74" s="43"/>
    </row>
    <row r="75" spans="1:7" s="47" customFormat="1" ht="19.899999999999999" customHeight="1" x14ac:dyDescent="0.2">
      <c r="A75" s="61"/>
      <c r="B75" s="48"/>
      <c r="C75" s="49"/>
      <c r="D75" s="49"/>
      <c r="E75" s="49"/>
      <c r="F75" s="43"/>
      <c r="G75" s="43"/>
    </row>
    <row r="76" spans="1:7" s="47" customFormat="1" ht="19.899999999999999" customHeight="1" x14ac:dyDescent="0.2">
      <c r="A76" s="42"/>
      <c r="B76" s="48"/>
      <c r="C76" s="49"/>
      <c r="D76" s="49"/>
      <c r="E76" s="49"/>
      <c r="F76" s="43"/>
      <c r="G76" s="43"/>
    </row>
    <row r="77" spans="1:7" s="47" customFormat="1" ht="19.899999999999999" customHeight="1" x14ac:dyDescent="0.2">
      <c r="A77" s="61"/>
      <c r="B77" s="48"/>
      <c r="C77" s="49"/>
      <c r="D77" s="49"/>
      <c r="E77" s="49"/>
      <c r="F77" s="43"/>
      <c r="G77" s="43"/>
    </row>
    <row r="78" spans="1:7" s="47" customFormat="1" ht="19.899999999999999" customHeight="1" x14ac:dyDescent="0.2">
      <c r="A78" s="42"/>
      <c r="B78" s="48"/>
      <c r="C78" s="49"/>
      <c r="D78" s="49"/>
      <c r="E78" s="49"/>
      <c r="F78" s="43"/>
      <c r="G78" s="43"/>
    </row>
    <row r="79" spans="1:7" s="47" customFormat="1" ht="19.899999999999999" customHeight="1" x14ac:dyDescent="0.2">
      <c r="A79" s="61"/>
      <c r="B79" s="48"/>
      <c r="C79" s="49"/>
      <c r="D79" s="49"/>
      <c r="E79" s="49"/>
      <c r="F79" s="43"/>
      <c r="G79" s="43"/>
    </row>
    <row r="80" spans="1:7" s="47" customFormat="1" ht="19.899999999999999" customHeight="1" x14ac:dyDescent="0.2">
      <c r="A80" s="42"/>
      <c r="B80" s="48"/>
      <c r="C80" s="49"/>
      <c r="D80" s="49"/>
      <c r="E80" s="49"/>
      <c r="F80" s="43"/>
      <c r="G80" s="43"/>
    </row>
    <row r="81" spans="1:7" s="47" customFormat="1" ht="19.899999999999999" customHeight="1" x14ac:dyDescent="0.2">
      <c r="A81" s="61"/>
      <c r="B81" s="48"/>
      <c r="C81" s="49"/>
      <c r="D81" s="49"/>
      <c r="E81" s="49"/>
      <c r="F81" s="43"/>
      <c r="G81" s="43"/>
    </row>
    <row r="82" spans="1:7" s="47" customFormat="1" ht="19.899999999999999" customHeight="1" x14ac:dyDescent="0.2">
      <c r="A82" s="42"/>
      <c r="B82" s="48"/>
      <c r="C82" s="49"/>
      <c r="D82" s="49"/>
      <c r="E82" s="49"/>
      <c r="F82" s="43"/>
      <c r="G82" s="43"/>
    </row>
    <row r="83" spans="1:7" s="47" customFormat="1" ht="19.899999999999999" customHeight="1" x14ac:dyDescent="0.2">
      <c r="A83" s="61"/>
      <c r="B83" s="48"/>
      <c r="C83" s="49"/>
      <c r="D83" s="49"/>
      <c r="E83" s="49"/>
      <c r="F83" s="43"/>
      <c r="G83" s="43"/>
    </row>
    <row r="84" spans="1:7" s="47" customFormat="1" ht="19.899999999999999" customHeight="1" x14ac:dyDescent="0.2">
      <c r="A84" s="42"/>
      <c r="B84" s="48"/>
      <c r="C84" s="49"/>
      <c r="D84" s="49"/>
      <c r="E84" s="49"/>
      <c r="F84" s="43"/>
      <c r="G84" s="43"/>
    </row>
    <row r="85" spans="1:7" s="47" customFormat="1" ht="19.899999999999999" customHeight="1" x14ac:dyDescent="0.2">
      <c r="A85" s="61"/>
      <c r="B85" s="48"/>
      <c r="C85" s="49"/>
      <c r="D85" s="49"/>
      <c r="E85" s="49"/>
      <c r="F85" s="43"/>
      <c r="G85" s="43"/>
    </row>
    <row r="86" spans="1:7" s="47" customFormat="1" ht="19.899999999999999" customHeight="1" x14ac:dyDescent="0.2">
      <c r="A86" s="42"/>
      <c r="B86" s="48"/>
      <c r="C86" s="49"/>
      <c r="D86" s="49"/>
      <c r="E86" s="49"/>
      <c r="F86" s="43"/>
      <c r="G86" s="43"/>
    </row>
    <row r="87" spans="1:7" s="47" customFormat="1" ht="19.899999999999999" customHeight="1" x14ac:dyDescent="0.2">
      <c r="A87" s="61"/>
      <c r="B87" s="48"/>
      <c r="C87" s="49"/>
      <c r="D87" s="49"/>
      <c r="E87" s="49"/>
      <c r="F87" s="43"/>
      <c r="G87" s="43"/>
    </row>
    <row r="88" spans="1:7" s="47" customFormat="1" ht="19.899999999999999" customHeight="1" x14ac:dyDescent="0.2">
      <c r="A88" s="42"/>
      <c r="B88" s="48"/>
      <c r="C88" s="49"/>
      <c r="D88" s="49"/>
      <c r="E88" s="49"/>
      <c r="F88" s="43"/>
      <c r="G88" s="43"/>
    </row>
    <row r="89" spans="1:7" s="47" customFormat="1" ht="19.899999999999999" customHeight="1" x14ac:dyDescent="0.2">
      <c r="A89" s="61"/>
      <c r="B89" s="48"/>
      <c r="C89" s="49"/>
      <c r="D89" s="49"/>
      <c r="E89" s="49"/>
      <c r="F89" s="43"/>
      <c r="G89" s="43"/>
    </row>
    <row r="90" spans="1:7" s="47" customFormat="1" ht="19.899999999999999" customHeight="1" x14ac:dyDescent="0.2">
      <c r="A90" s="42"/>
      <c r="B90" s="48"/>
      <c r="C90" s="49"/>
      <c r="D90" s="49"/>
      <c r="E90" s="49"/>
      <c r="F90" s="43"/>
      <c r="G90" s="43"/>
    </row>
    <row r="91" spans="1:7" s="47" customFormat="1" ht="19.899999999999999" customHeight="1" x14ac:dyDescent="0.2">
      <c r="A91" s="61"/>
      <c r="B91" s="48"/>
      <c r="C91" s="49"/>
      <c r="D91" s="49"/>
      <c r="E91" s="49"/>
      <c r="F91" s="43"/>
      <c r="G91" s="43"/>
    </row>
    <row r="92" spans="1:7" s="47" customFormat="1" ht="19.899999999999999" customHeight="1" x14ac:dyDescent="0.2">
      <c r="A92" s="42"/>
      <c r="B92" s="48"/>
      <c r="C92" s="49"/>
      <c r="D92" s="49"/>
      <c r="E92" s="49"/>
      <c r="F92" s="43"/>
      <c r="G92" s="43"/>
    </row>
    <row r="93" spans="1:7" s="47" customFormat="1" ht="19.899999999999999" customHeight="1" x14ac:dyDescent="0.2">
      <c r="A93" s="61"/>
      <c r="B93" s="48"/>
      <c r="C93" s="49"/>
      <c r="D93" s="49"/>
      <c r="E93" s="49"/>
      <c r="F93" s="43"/>
      <c r="G93" s="43"/>
    </row>
    <row r="94" spans="1:7" s="47" customFormat="1" ht="19.899999999999999" customHeight="1" x14ac:dyDescent="0.2">
      <c r="A94" s="42"/>
      <c r="B94" s="48"/>
      <c r="C94" s="49"/>
      <c r="D94" s="49"/>
      <c r="E94" s="49"/>
      <c r="F94" s="43"/>
      <c r="G94" s="43"/>
    </row>
    <row r="95" spans="1:7" s="47" customFormat="1" ht="19.899999999999999" customHeight="1" x14ac:dyDescent="0.2">
      <c r="A95" s="61"/>
      <c r="B95" s="48"/>
      <c r="C95" s="49"/>
      <c r="D95" s="49"/>
      <c r="E95" s="49"/>
      <c r="F95" s="43"/>
      <c r="G95" s="43"/>
    </row>
    <row r="96" spans="1:7" s="47" customFormat="1" ht="19.899999999999999" customHeight="1" x14ac:dyDescent="0.2">
      <c r="A96" s="42"/>
      <c r="B96" s="48"/>
      <c r="C96" s="49"/>
      <c r="D96" s="49"/>
      <c r="E96" s="49"/>
      <c r="F96" s="43"/>
      <c r="G96" s="43"/>
    </row>
    <row r="97" spans="1:7" s="43" customFormat="1" ht="19.899999999999999" customHeight="1" x14ac:dyDescent="0.2">
      <c r="A97" s="61"/>
      <c r="B97" s="59"/>
      <c r="C97" s="60"/>
      <c r="D97" s="60"/>
      <c r="E97" s="60"/>
    </row>
    <row r="98" spans="1:7" s="43" customFormat="1" ht="19.899999999999999" customHeight="1" x14ac:dyDescent="0.2">
      <c r="A98" s="42"/>
      <c r="B98" s="59"/>
      <c r="C98" s="60"/>
      <c r="D98" s="60"/>
      <c r="E98" s="60"/>
    </row>
    <row r="99" spans="1:7" s="47" customFormat="1" ht="19.899999999999999" hidden="1" customHeight="1" x14ac:dyDescent="0.2">
      <c r="A99" s="61"/>
      <c r="B99" s="48"/>
      <c r="C99" s="49"/>
      <c r="D99" s="49"/>
      <c r="E99" s="49"/>
      <c r="F99" s="43"/>
      <c r="G99" s="43"/>
    </row>
    <row r="100" spans="1:7" s="47" customFormat="1" ht="19.899999999999999" hidden="1" customHeight="1" x14ac:dyDescent="0.2">
      <c r="A100" s="42"/>
      <c r="B100" s="45"/>
      <c r="C100" s="46"/>
      <c r="D100" s="46"/>
      <c r="E100" s="46"/>
      <c r="F100" s="43"/>
      <c r="G100" s="43"/>
    </row>
    <row r="101" spans="1:7" s="47" customFormat="1" ht="19.899999999999999" hidden="1" customHeight="1" x14ac:dyDescent="0.2">
      <c r="A101" s="42"/>
      <c r="B101" s="45"/>
      <c r="C101" s="46"/>
      <c r="D101" s="46"/>
      <c r="E101" s="46"/>
      <c r="F101" s="43"/>
      <c r="G101" s="43"/>
    </row>
    <row r="102" spans="1:7" s="47" customFormat="1" ht="19.899999999999999" hidden="1" customHeight="1" x14ac:dyDescent="0.2">
      <c r="A102" s="42"/>
      <c r="B102" s="45"/>
      <c r="C102" s="46"/>
      <c r="D102" s="46"/>
      <c r="E102" s="46"/>
      <c r="F102" s="43"/>
      <c r="G102" s="43"/>
    </row>
    <row r="103" spans="1:7" s="47" customFormat="1" ht="19.899999999999999" hidden="1" customHeight="1" x14ac:dyDescent="0.2">
      <c r="A103" s="42"/>
      <c r="B103" s="45"/>
      <c r="C103" s="46"/>
      <c r="D103" s="46"/>
      <c r="E103" s="46"/>
      <c r="F103" s="43"/>
      <c r="G103" s="43"/>
    </row>
    <row r="104" spans="1:7" s="47" customFormat="1" ht="19.899999999999999" hidden="1" customHeight="1" x14ac:dyDescent="0.2">
      <c r="A104" s="42"/>
      <c r="B104" s="45"/>
      <c r="C104" s="46"/>
      <c r="D104" s="46"/>
      <c r="E104" s="46"/>
      <c r="F104" s="43"/>
      <c r="G104" s="43"/>
    </row>
    <row r="105" spans="1:7" s="47" customFormat="1" ht="19.899999999999999" hidden="1" customHeight="1" x14ac:dyDescent="0.2">
      <c r="A105" s="42"/>
      <c r="B105" s="45"/>
      <c r="C105" s="46"/>
      <c r="D105" s="46"/>
      <c r="E105" s="46"/>
      <c r="F105" s="43"/>
      <c r="G105" s="43"/>
    </row>
    <row r="106" spans="1:7" s="47" customFormat="1" ht="19.899999999999999" hidden="1" customHeight="1" x14ac:dyDescent="0.2">
      <c r="A106" s="42"/>
      <c r="B106" s="45"/>
      <c r="C106" s="46"/>
      <c r="D106" s="46"/>
      <c r="E106" s="46"/>
      <c r="F106" s="43"/>
      <c r="G106" s="43"/>
    </row>
    <row r="107" spans="1:7" s="47" customFormat="1" ht="19.899999999999999" hidden="1" customHeight="1" x14ac:dyDescent="0.2">
      <c r="A107" s="42"/>
      <c r="B107" s="45"/>
      <c r="C107" s="46"/>
      <c r="D107" s="46"/>
      <c r="E107" s="46"/>
      <c r="F107" s="43"/>
      <c r="G107" s="43"/>
    </row>
    <row r="108" spans="1:7" s="47" customFormat="1" ht="19.899999999999999" hidden="1" customHeight="1" x14ac:dyDescent="0.2">
      <c r="A108" s="42"/>
      <c r="B108" s="45"/>
      <c r="C108" s="46"/>
      <c r="D108" s="46"/>
      <c r="E108" s="46"/>
      <c r="F108" s="43"/>
      <c r="G108" s="43"/>
    </row>
    <row r="109" spans="1:7" s="47" customFormat="1" ht="19.899999999999999" hidden="1" customHeight="1" x14ac:dyDescent="0.2">
      <c r="A109" s="42"/>
      <c r="B109" s="45"/>
      <c r="C109" s="46"/>
      <c r="D109" s="46"/>
      <c r="E109" s="46"/>
      <c r="F109" s="43"/>
      <c r="G109" s="43"/>
    </row>
    <row r="110" spans="1:7" s="47" customFormat="1" ht="19.899999999999999" hidden="1" customHeight="1" x14ac:dyDescent="0.2">
      <c r="A110" s="42"/>
      <c r="B110" s="45"/>
      <c r="C110" s="46"/>
      <c r="D110" s="46"/>
      <c r="E110" s="46"/>
      <c r="F110" s="43"/>
      <c r="G110" s="43"/>
    </row>
    <row r="111" spans="1:7" s="47" customFormat="1" ht="19.899999999999999" hidden="1" customHeight="1" x14ac:dyDescent="0.2">
      <c r="A111" s="42"/>
      <c r="B111" s="45"/>
      <c r="C111" s="46"/>
      <c r="D111" s="46"/>
      <c r="E111" s="46"/>
      <c r="F111" s="43"/>
      <c r="G111" s="43"/>
    </row>
    <row r="112" spans="1:7" s="47" customFormat="1" ht="19.899999999999999" hidden="1" customHeight="1" x14ac:dyDescent="0.2">
      <c r="A112" s="42"/>
      <c r="B112" s="45"/>
      <c r="C112" s="46"/>
      <c r="D112" s="46"/>
      <c r="E112" s="46"/>
      <c r="F112" s="43"/>
      <c r="G112" s="43"/>
    </row>
    <row r="113" spans="1:7" s="47" customFormat="1" ht="19.899999999999999" hidden="1" customHeight="1" x14ac:dyDescent="0.2">
      <c r="A113" s="42"/>
      <c r="B113" s="45"/>
      <c r="C113" s="46"/>
      <c r="D113" s="46"/>
      <c r="E113" s="46"/>
      <c r="F113" s="43"/>
      <c r="G113" s="43"/>
    </row>
    <row r="114" spans="1:7" s="47" customFormat="1" ht="19.899999999999999" hidden="1" customHeight="1" x14ac:dyDescent="0.2">
      <c r="A114" s="42"/>
      <c r="B114" s="45"/>
      <c r="C114" s="46"/>
      <c r="D114" s="46"/>
      <c r="E114" s="46"/>
      <c r="F114" s="43"/>
      <c r="G114" s="43"/>
    </row>
    <row r="115" spans="1:7" s="47" customFormat="1" ht="19.899999999999999" hidden="1" customHeight="1" x14ac:dyDescent="0.2">
      <c r="A115" s="42"/>
      <c r="B115" s="45"/>
      <c r="C115" s="46"/>
      <c r="D115" s="46"/>
      <c r="E115" s="46"/>
      <c r="F115" s="43"/>
      <c r="G115" s="43"/>
    </row>
    <row r="116" spans="1:7" s="47" customFormat="1" ht="19.899999999999999" hidden="1" customHeight="1" x14ac:dyDescent="0.2">
      <c r="A116" s="42"/>
      <c r="B116" s="45"/>
      <c r="C116" s="46"/>
      <c r="D116" s="46"/>
      <c r="E116" s="46"/>
      <c r="F116" s="43"/>
      <c r="G116" s="43"/>
    </row>
    <row r="117" spans="1:7" s="47" customFormat="1" ht="19.899999999999999" hidden="1" customHeight="1" x14ac:dyDescent="0.2">
      <c r="A117" s="42"/>
      <c r="B117" s="45"/>
      <c r="C117" s="46"/>
      <c r="D117" s="46"/>
      <c r="E117" s="46"/>
      <c r="F117" s="43"/>
      <c r="G117" s="43"/>
    </row>
    <row r="118" spans="1:7" s="47" customFormat="1" ht="19.899999999999999" hidden="1" customHeight="1" x14ac:dyDescent="0.2">
      <c r="A118" s="42"/>
      <c r="B118" s="45"/>
      <c r="C118" s="46"/>
      <c r="D118" s="46"/>
      <c r="E118" s="46"/>
      <c r="F118" s="43"/>
      <c r="G118" s="43"/>
    </row>
    <row r="119" spans="1:7" s="47" customFormat="1" ht="19.899999999999999" hidden="1" customHeight="1" x14ac:dyDescent="0.2">
      <c r="A119" s="42"/>
      <c r="B119" s="45"/>
      <c r="C119" s="46"/>
      <c r="D119" s="46"/>
      <c r="E119" s="46"/>
      <c r="F119" s="43"/>
      <c r="G119" s="43"/>
    </row>
    <row r="120" spans="1:7" s="47" customFormat="1" ht="19.899999999999999" hidden="1" customHeight="1" x14ac:dyDescent="0.2">
      <c r="A120" s="42"/>
      <c r="B120" s="45"/>
      <c r="C120" s="46"/>
      <c r="D120" s="46"/>
      <c r="E120" s="46"/>
      <c r="F120" s="43"/>
      <c r="G120" s="43"/>
    </row>
    <row r="121" spans="1:7" s="47" customFormat="1" ht="19.899999999999999" hidden="1" customHeight="1" x14ac:dyDescent="0.2">
      <c r="A121" s="42"/>
      <c r="B121" s="45"/>
      <c r="C121" s="46"/>
      <c r="D121" s="46"/>
      <c r="E121" s="46"/>
      <c r="F121" s="43"/>
      <c r="G121" s="43"/>
    </row>
    <row r="122" spans="1:7" s="47" customFormat="1" ht="19.899999999999999" hidden="1" customHeight="1" x14ac:dyDescent="0.2">
      <c r="A122" s="42"/>
      <c r="B122" s="45"/>
      <c r="C122" s="46"/>
      <c r="D122" s="46"/>
      <c r="E122" s="46"/>
      <c r="F122" s="43"/>
      <c r="G122" s="43"/>
    </row>
    <row r="123" spans="1:7" s="47" customFormat="1" ht="19.899999999999999" hidden="1" customHeight="1" x14ac:dyDescent="0.2">
      <c r="A123" s="42"/>
      <c r="B123" s="45"/>
      <c r="C123" s="46"/>
      <c r="D123" s="46"/>
      <c r="E123" s="46"/>
      <c r="F123" s="43"/>
      <c r="G123" s="43"/>
    </row>
    <row r="124" spans="1:7" s="47" customFormat="1" ht="19.899999999999999" hidden="1" customHeight="1" x14ac:dyDescent="0.2">
      <c r="A124" s="42"/>
      <c r="B124" s="45"/>
      <c r="C124" s="46"/>
      <c r="D124" s="46"/>
      <c r="E124" s="46"/>
      <c r="F124" s="43"/>
      <c r="G124" s="43"/>
    </row>
    <row r="125" spans="1:7" s="47" customFormat="1" ht="19.899999999999999" hidden="1" customHeight="1" x14ac:dyDescent="0.2">
      <c r="A125" s="42"/>
      <c r="B125" s="45"/>
      <c r="C125" s="46"/>
      <c r="D125" s="46"/>
      <c r="E125" s="46"/>
      <c r="F125" s="43"/>
      <c r="G125" s="43"/>
    </row>
    <row r="126" spans="1:7" s="47" customFormat="1" ht="19.899999999999999" hidden="1" customHeight="1" x14ac:dyDescent="0.2">
      <c r="A126" s="42"/>
      <c r="B126" s="45"/>
      <c r="C126" s="46"/>
      <c r="D126" s="46"/>
      <c r="E126" s="46"/>
      <c r="F126" s="43"/>
      <c r="G126" s="43"/>
    </row>
    <row r="127" spans="1:7" s="47" customFormat="1" ht="19.899999999999999" hidden="1" customHeight="1" x14ac:dyDescent="0.2">
      <c r="A127" s="42"/>
      <c r="B127" s="45"/>
      <c r="C127" s="46"/>
      <c r="D127" s="46"/>
      <c r="E127" s="46"/>
      <c r="F127" s="43"/>
      <c r="G127" s="43"/>
    </row>
    <row r="128" spans="1:7" s="47" customFormat="1" ht="19.899999999999999" hidden="1" customHeight="1" x14ac:dyDescent="0.2">
      <c r="A128" s="42"/>
      <c r="B128" s="45"/>
      <c r="C128" s="46"/>
      <c r="D128" s="46"/>
      <c r="E128" s="46"/>
      <c r="F128" s="43"/>
      <c r="G128" s="43"/>
    </row>
  </sheetData>
  <mergeCells count="3">
    <mergeCell ref="B5:E5"/>
    <mergeCell ref="B6:E6"/>
    <mergeCell ref="B7:E7"/>
  </mergeCells>
  <pageMargins left="0.7" right="0.7" top="0.75" bottom="0.75" header="0.3" footer="0.3"/>
  <pageSetup scale="8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104" customWidth="1"/>
    <col min="2" max="16384" width="12.42578125" style="104"/>
  </cols>
  <sheetData>
    <row r="4" spans="1:1" s="100" customFormat="1" ht="15.6" customHeight="1" x14ac:dyDescent="0.4">
      <c r="A4" s="99"/>
    </row>
    <row r="5" spans="1:1" s="100" customFormat="1" ht="15.6" customHeight="1" x14ac:dyDescent="0.4">
      <c r="A5" s="101"/>
    </row>
    <row r="40" spans="1:15" s="100" customFormat="1" ht="30" customHeight="1" x14ac:dyDescent="0.4">
      <c r="A40" s="113" t="s">
        <v>145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02"/>
      <c r="N40" s="102"/>
      <c r="O40" s="102"/>
    </row>
    <row r="41" spans="1:15" s="100" customFormat="1" ht="30" customHeight="1" x14ac:dyDescent="0.4">
      <c r="A41" s="114" t="s">
        <v>146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03"/>
      <c r="N41" s="103"/>
      <c r="O41" s="103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Chart of Accounts</vt:lpstr>
      <vt:lpstr>Retail - PnL Format</vt:lpstr>
      <vt:lpstr>Retail - PnL Report - 1</vt:lpstr>
      <vt:lpstr>Retail - PnL Report - 2</vt:lpstr>
      <vt:lpstr>Retail - PnL Report - 3</vt:lpstr>
      <vt:lpstr>Copyright-2</vt:lpstr>
      <vt:lpstr>ChartofAccounts</vt:lpstr>
      <vt:lpstr>ChartofAccountsTable</vt:lpstr>
      <vt:lpstr>'Chart of Accounts'!Print_Area</vt:lpstr>
      <vt:lpstr>'Retail - PnL Report - 1'!Print_Area</vt:lpstr>
      <vt:lpstr>'Retail - PnL Report - 2'!Print_Area</vt:lpstr>
      <vt:lpstr>'Retail - PnL Report - 3'!Print_Area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2017-05-12T15:35:54Z</dcterms:created>
  <dcterms:modified xsi:type="dcterms:W3CDTF">2022-05-02T09:20:16Z</dcterms:modified>
</cp:coreProperties>
</file>