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4"/>
  </bookViews>
  <sheets>
    <sheet name="Chart of Accounts" sheetId="1" r:id="rId1"/>
    <sheet name="BS Format" sheetId="2" r:id="rId2"/>
    <sheet name="BS Report - 1" sheetId="3" r:id="rId3"/>
    <sheet name="BS Report - 2" sheetId="4" r:id="rId4"/>
    <sheet name="BS Report - 3" sheetId="5" r:id="rId5"/>
    <sheet name="Copyright-2" sheetId="11" state="hidden" r:id="rId6"/>
  </sheets>
  <definedNames>
    <definedName name="ChartofAccounts">'Chart of Accounts'!$B$5:$B$103</definedName>
    <definedName name="ChartofAccountsTable">'Chart of Accounts'!$B$5:$C$103</definedName>
    <definedName name="maxaktiva">'BS Format'!$B$8</definedName>
    <definedName name="maxpasiva">'BS Format'!$B$96</definedName>
    <definedName name="Neraca_Akun">'BS Format'!$F$10:$F$93</definedName>
    <definedName name="Neraca_Awal">'BS Format'!$H$10:$H$93</definedName>
    <definedName name="Neraca_Balance">'BS Format'!$I$10:$I$93</definedName>
    <definedName name="_xlnm.Print_Area" localSheetId="2">'BS Report - 1'!$C$5:$D$96</definedName>
    <definedName name="_xlnm.Print_Area" localSheetId="3">'BS Report - 2'!$E$4:$I$44</definedName>
    <definedName name="_xlnm.Print_Area" localSheetId="4">'BS Report - 3'!$B$5:$F$44</definedName>
    <definedName name="_xlnm.Print_Area" localSheetId="0">'Chart of Accounts'!$B$4:$C$103</definedName>
  </definedNames>
  <calcPr calcId="191029"/>
</workbook>
</file>

<file path=xl/calcChain.xml><?xml version="1.0" encoding="utf-8"?>
<calcChain xmlns="http://schemas.openxmlformats.org/spreadsheetml/2006/main">
  <c r="E7" i="4" l="1"/>
  <c r="C7" i="3"/>
  <c r="H44" i="2"/>
  <c r="F26" i="5"/>
  <c r="C26" i="5"/>
  <c r="H95" i="2"/>
  <c r="G93" i="2"/>
  <c r="G92" i="2"/>
  <c r="G91" i="2"/>
  <c r="G90" i="2"/>
  <c r="G89" i="2"/>
  <c r="G88" i="2"/>
  <c r="G86" i="2"/>
  <c r="G85" i="2"/>
  <c r="G84" i="2"/>
  <c r="G83" i="2"/>
  <c r="G82" i="2"/>
  <c r="G81" i="2"/>
  <c r="G80" i="2"/>
  <c r="G79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I95" i="2"/>
  <c r="G47" i="2"/>
  <c r="B45" i="2"/>
  <c r="B46" i="2" s="1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I11" i="2"/>
  <c r="I44" i="2" s="1"/>
  <c r="D10" i="2"/>
  <c r="D11" i="2" s="1"/>
  <c r="D12" i="2" s="1"/>
  <c r="B10" i="2"/>
  <c r="B11" i="2" s="1"/>
  <c r="D13" i="2" l="1"/>
  <c r="D14" i="2" s="1"/>
  <c r="D15" i="2" s="1"/>
  <c r="H9" i="2"/>
  <c r="B47" i="2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11" i="3"/>
  <c r="B9" i="3"/>
  <c r="B10" i="3"/>
  <c r="I9" i="2"/>
  <c r="B12" i="2"/>
  <c r="B13" i="3" l="1"/>
  <c r="C13" i="3" s="1"/>
  <c r="B12" i="3"/>
  <c r="C12" i="3" s="1"/>
  <c r="D16" i="2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B14" i="3"/>
  <c r="D14" i="3" s="1"/>
  <c r="C9" i="3"/>
  <c r="D9" i="3"/>
  <c r="D10" i="3"/>
  <c r="C10" i="3"/>
  <c r="C11" i="3"/>
  <c r="D11" i="3"/>
  <c r="B96" i="2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C14" i="3" l="1"/>
  <c r="D12" i="3"/>
  <c r="D13" i="3"/>
  <c r="B23" i="3"/>
  <c r="D23" i="3" s="1"/>
  <c r="B16" i="3"/>
  <c r="C16" i="3" s="1"/>
  <c r="B19" i="3"/>
  <c r="D19" i="3" s="1"/>
  <c r="B24" i="3"/>
  <c r="D24" i="3" s="1"/>
  <c r="B20" i="3"/>
  <c r="C20" i="3" s="1"/>
  <c r="B21" i="3"/>
  <c r="B30" i="3"/>
  <c r="B41" i="3"/>
  <c r="B68" i="3"/>
  <c r="C68" i="3" s="1"/>
  <c r="B89" i="3"/>
  <c r="D89" i="3" s="1"/>
  <c r="B56" i="3"/>
  <c r="C56" i="3" s="1"/>
  <c r="B62" i="3"/>
  <c r="C62" i="3" s="1"/>
  <c r="B87" i="3"/>
  <c r="C87" i="3" s="1"/>
  <c r="B91" i="3"/>
  <c r="B75" i="3"/>
  <c r="B38" i="3"/>
  <c r="D38" i="3" s="1"/>
  <c r="B66" i="3"/>
  <c r="C66" i="3" s="1"/>
  <c r="B73" i="3"/>
  <c r="D73" i="3" s="1"/>
  <c r="B31" i="3"/>
  <c r="C31" i="3" s="1"/>
  <c r="B29" i="3"/>
  <c r="C29" i="3" s="1"/>
  <c r="B22" i="3"/>
  <c r="C22" i="3" s="1"/>
  <c r="B83" i="3"/>
  <c r="B77" i="3"/>
  <c r="B40" i="3"/>
  <c r="D40" i="3" s="1"/>
  <c r="B46" i="3"/>
  <c r="D46" i="3" s="1"/>
  <c r="B36" i="3"/>
  <c r="C36" i="3" s="1"/>
  <c r="B32" i="3"/>
  <c r="C32" i="3" s="1"/>
  <c r="B33" i="3"/>
  <c r="C33" i="3" s="1"/>
  <c r="B51" i="3"/>
  <c r="C51" i="3" s="1"/>
  <c r="B61" i="3"/>
  <c r="B71" i="3"/>
  <c r="B54" i="3"/>
  <c r="D54" i="3" s="1"/>
  <c r="B57" i="3"/>
  <c r="B69" i="3"/>
  <c r="D69" i="3" s="1"/>
  <c r="B55" i="3"/>
  <c r="D55" i="3" s="1"/>
  <c r="B65" i="3"/>
  <c r="D65" i="3" s="1"/>
  <c r="B64" i="3"/>
  <c r="C64" i="3" s="1"/>
  <c r="B50" i="3"/>
  <c r="B60" i="3"/>
  <c r="B43" i="3"/>
  <c r="C43" i="3" s="1"/>
  <c r="B72" i="3"/>
  <c r="C72" i="3" s="1"/>
  <c r="B70" i="3"/>
  <c r="C70" i="3" s="1"/>
  <c r="B59" i="3"/>
  <c r="B78" i="3"/>
  <c r="C78" i="3" s="1"/>
  <c r="B42" i="3"/>
  <c r="C42" i="3" s="1"/>
  <c r="B96" i="3"/>
  <c r="B85" i="3"/>
  <c r="B35" i="3"/>
  <c r="D35" i="3" s="1"/>
  <c r="B82" i="3"/>
  <c r="D82" i="3" s="1"/>
  <c r="B48" i="3"/>
  <c r="D48" i="3" s="1"/>
  <c r="B47" i="3"/>
  <c r="D47" i="3" s="1"/>
  <c r="B27" i="3"/>
  <c r="C27" i="3" s="1"/>
  <c r="B37" i="3"/>
  <c r="C37" i="3" s="1"/>
  <c r="B95" i="3"/>
  <c r="B79" i="3"/>
  <c r="D79" i="3" s="1"/>
  <c r="B44" i="3"/>
  <c r="D44" i="3" s="1"/>
  <c r="B45" i="3"/>
  <c r="D45" i="3" s="1"/>
  <c r="B25" i="3"/>
  <c r="C25" i="3" s="1"/>
  <c r="B90" i="3"/>
  <c r="C90" i="3" s="1"/>
  <c r="B94" i="3"/>
  <c r="C94" i="3" s="1"/>
  <c r="B15" i="3"/>
  <c r="B67" i="3"/>
  <c r="B93" i="3"/>
  <c r="B63" i="3"/>
  <c r="D63" i="3" s="1"/>
  <c r="B28" i="3"/>
  <c r="D28" i="3" s="1"/>
  <c r="B84" i="3"/>
  <c r="C84" i="3" s="1"/>
  <c r="B49" i="3"/>
  <c r="B58" i="3"/>
  <c r="D58" i="3" s="1"/>
  <c r="B92" i="3"/>
  <c r="C92" i="3" s="1"/>
  <c r="B52" i="3"/>
  <c r="B34" i="3"/>
  <c r="B39" i="3"/>
  <c r="D39" i="3" s="1"/>
  <c r="B88" i="3"/>
  <c r="C88" i="3" s="1"/>
  <c r="B80" i="3"/>
  <c r="D80" i="3" s="1"/>
  <c r="B86" i="3"/>
  <c r="D86" i="3" s="1"/>
  <c r="B81" i="3"/>
  <c r="D81" i="3" s="1"/>
  <c r="B76" i="3"/>
  <c r="C76" i="3" s="1"/>
  <c r="B74" i="3"/>
  <c r="D74" i="3" s="1"/>
  <c r="B53" i="3"/>
  <c r="C53" i="3" s="1"/>
  <c r="B26" i="3"/>
  <c r="D26" i="3" s="1"/>
  <c r="B18" i="3"/>
  <c r="B17" i="3"/>
  <c r="D61" i="3"/>
  <c r="C61" i="3"/>
  <c r="D91" i="3"/>
  <c r="C91" i="3"/>
  <c r="D75" i="3"/>
  <c r="C75" i="3"/>
  <c r="D66" i="3"/>
  <c r="D71" i="3"/>
  <c r="C71" i="3"/>
  <c r="C21" i="3"/>
  <c r="D21" i="3"/>
  <c r="B8" i="2"/>
  <c r="D59" i="3"/>
  <c r="C59" i="3"/>
  <c r="C96" i="3"/>
  <c r="D96" i="3"/>
  <c r="D85" i="3"/>
  <c r="C85" i="3"/>
  <c r="D50" i="3"/>
  <c r="C50" i="3"/>
  <c r="D51" i="3"/>
  <c r="C60" i="3"/>
  <c r="D60" i="3"/>
  <c r="D30" i="3"/>
  <c r="C30" i="3"/>
  <c r="D77" i="3"/>
  <c r="C77" i="3"/>
  <c r="C41" i="3"/>
  <c r="D41" i="3"/>
  <c r="C57" i="3"/>
  <c r="D57" i="3"/>
  <c r="C82" i="3"/>
  <c r="D37" i="3"/>
  <c r="D95" i="3"/>
  <c r="C95" i="3"/>
  <c r="C79" i="3"/>
  <c r="D90" i="3"/>
  <c r="C52" i="3"/>
  <c r="D52" i="3"/>
  <c r="D34" i="3"/>
  <c r="C34" i="3"/>
  <c r="D83" i="3"/>
  <c r="C83" i="3"/>
  <c r="D67" i="3"/>
  <c r="C67" i="3"/>
  <c r="D93" i="3"/>
  <c r="C93" i="3"/>
  <c r="D22" i="3"/>
  <c r="C49" i="3"/>
  <c r="D49" i="3"/>
  <c r="D92" i="3" l="1"/>
  <c r="D42" i="3"/>
  <c r="D87" i="3"/>
  <c r="D64" i="3"/>
  <c r="D76" i="3"/>
  <c r="D25" i="3"/>
  <c r="D16" i="3"/>
  <c r="C46" i="3"/>
  <c r="D36" i="3"/>
  <c r="D70" i="3"/>
  <c r="D72" i="3"/>
  <c r="C69" i="3"/>
  <c r="C26" i="3"/>
  <c r="D84" i="3"/>
  <c r="D53" i="3"/>
  <c r="C24" i="3"/>
  <c r="D32" i="3"/>
  <c r="D31" i="3"/>
  <c r="C86" i="3"/>
  <c r="C80" i="3"/>
  <c r="C45" i="3"/>
  <c r="D56" i="3"/>
  <c r="D88" i="3"/>
  <c r="C73" i="3"/>
  <c r="C89" i="3"/>
  <c r="C55" i="3"/>
  <c r="C28" i="3"/>
  <c r="C47" i="3"/>
  <c r="C48" i="3"/>
  <c r="C19" i="3"/>
  <c r="C58" i="3"/>
  <c r="C74" i="3"/>
  <c r="C40" i="3"/>
  <c r="D68" i="3"/>
  <c r="D20" i="3"/>
  <c r="C39" i="3"/>
  <c r="D94" i="3"/>
  <c r="C44" i="3"/>
  <c r="D62" i="3"/>
  <c r="C54" i="3"/>
  <c r="C38" i="3"/>
  <c r="D33" i="3"/>
  <c r="D43" i="3"/>
  <c r="C65" i="3"/>
  <c r="C35" i="3"/>
  <c r="D78" i="3"/>
  <c r="C23" i="3"/>
  <c r="C63" i="3"/>
  <c r="D29" i="3"/>
  <c r="D27" i="3"/>
  <c r="C81" i="3"/>
  <c r="C17" i="3"/>
  <c r="D17" i="3"/>
  <c r="C18" i="3"/>
  <c r="D18" i="3"/>
  <c r="C15" i="3"/>
  <c r="D15" i="3"/>
  <c r="C78" i="2"/>
  <c r="C48" i="2"/>
  <c r="C46" i="2"/>
  <c r="C44" i="2"/>
  <c r="C43" i="2"/>
  <c r="C87" i="2"/>
  <c r="C30" i="2"/>
  <c r="C24" i="2"/>
  <c r="C20" i="2"/>
  <c r="C91" i="2"/>
  <c r="C86" i="2"/>
  <c r="C82" i="2"/>
  <c r="C76" i="2"/>
  <c r="C72" i="2"/>
  <c r="C68" i="2"/>
  <c r="C64" i="2"/>
  <c r="C62" i="2"/>
  <c r="C58" i="2"/>
  <c r="C54" i="2"/>
  <c r="C50" i="2"/>
  <c r="C41" i="2"/>
  <c r="C37" i="2"/>
  <c r="C33" i="2"/>
  <c r="C29" i="2"/>
  <c r="C27" i="2"/>
  <c r="C95" i="2"/>
  <c r="C94" i="2"/>
  <c r="C90" i="2"/>
  <c r="C85" i="2"/>
  <c r="C81" i="2"/>
  <c r="C75" i="2"/>
  <c r="C71" i="2"/>
  <c r="C67" i="2"/>
  <c r="C63" i="2"/>
  <c r="C61" i="2"/>
  <c r="C57" i="2"/>
  <c r="C53" i="2"/>
  <c r="C49" i="2"/>
  <c r="C45" i="2"/>
  <c r="C40" i="2"/>
  <c r="C36" i="2"/>
  <c r="C32" i="2"/>
  <c r="C21" i="2"/>
  <c r="C18" i="2"/>
  <c r="C13" i="2"/>
  <c r="C10" i="2"/>
  <c r="C11" i="2"/>
  <c r="C14" i="2"/>
  <c r="C17" i="2"/>
  <c r="C93" i="2"/>
  <c r="C55" i="2"/>
  <c r="C74" i="2"/>
  <c r="C19" i="2"/>
  <c r="C12" i="2"/>
  <c r="C22" i="2"/>
  <c r="C42" i="2"/>
  <c r="C59" i="2"/>
  <c r="C26" i="2"/>
  <c r="C92" i="2"/>
  <c r="C52" i="2"/>
  <c r="C60" i="2"/>
  <c r="C80" i="2"/>
  <c r="C65" i="2"/>
  <c r="C73" i="2"/>
  <c r="C23" i="2"/>
  <c r="C16" i="2"/>
  <c r="C15" i="2"/>
  <c r="C28" i="2"/>
  <c r="C89" i="2"/>
  <c r="C47" i="2"/>
  <c r="C66" i="2"/>
  <c r="C83" i="2"/>
  <c r="C31" i="2"/>
  <c r="C39" i="2"/>
  <c r="C25" i="2"/>
  <c r="C34" i="2"/>
  <c r="C51" i="2"/>
  <c r="C70" i="2"/>
  <c r="C56" i="2"/>
  <c r="C84" i="2"/>
  <c r="C69" i="2"/>
  <c r="C77" i="2"/>
  <c r="C38" i="2"/>
  <c r="C35" i="2"/>
  <c r="C88" i="2"/>
  <c r="C79" i="2"/>
  <c r="D96" i="4" l="1"/>
  <c r="D94" i="4"/>
  <c r="D92" i="4"/>
  <c r="D90" i="4"/>
  <c r="D88" i="4"/>
  <c r="D86" i="4"/>
  <c r="D84" i="4"/>
  <c r="D82" i="4"/>
  <c r="D80" i="4"/>
  <c r="D78" i="4"/>
  <c r="D76" i="4"/>
  <c r="D74" i="4"/>
  <c r="D72" i="4"/>
  <c r="D70" i="4"/>
  <c r="D68" i="4"/>
  <c r="D66" i="4"/>
  <c r="D64" i="4"/>
  <c r="D62" i="4"/>
  <c r="D60" i="4"/>
  <c r="D58" i="4"/>
  <c r="D56" i="4"/>
  <c r="D54" i="4"/>
  <c r="D52" i="4"/>
  <c r="D50" i="4"/>
  <c r="D48" i="4"/>
  <c r="D46" i="4"/>
  <c r="D44" i="4"/>
  <c r="D42" i="4"/>
  <c r="B96" i="4"/>
  <c r="B94" i="4"/>
  <c r="B92" i="4"/>
  <c r="B90" i="4"/>
  <c r="B88" i="4"/>
  <c r="B86" i="4"/>
  <c r="B84" i="4"/>
  <c r="B82" i="4"/>
  <c r="B80" i="4"/>
  <c r="B78" i="4"/>
  <c r="B76" i="4"/>
  <c r="B74" i="4"/>
  <c r="B72" i="4"/>
  <c r="B70" i="4"/>
  <c r="B68" i="4"/>
  <c r="B66" i="4"/>
  <c r="B64" i="4"/>
  <c r="B62" i="4"/>
  <c r="B60" i="4"/>
  <c r="B58" i="4"/>
  <c r="B56" i="4"/>
  <c r="B54" i="4"/>
  <c r="B52" i="4"/>
  <c r="B50" i="4"/>
  <c r="B48" i="4"/>
  <c r="B46" i="4"/>
  <c r="B44" i="4"/>
  <c r="B95" i="4"/>
  <c r="B93" i="4"/>
  <c r="B91" i="4"/>
  <c r="B89" i="4"/>
  <c r="B87" i="4"/>
  <c r="B85" i="4"/>
  <c r="B83" i="4"/>
  <c r="B81" i="4"/>
  <c r="B79" i="4"/>
  <c r="B77" i="4"/>
  <c r="B75" i="4"/>
  <c r="B73" i="4"/>
  <c r="B71" i="4"/>
  <c r="B69" i="4"/>
  <c r="B67" i="4"/>
  <c r="B65" i="4"/>
  <c r="B63" i="4"/>
  <c r="B61" i="4"/>
  <c r="B59" i="4"/>
  <c r="B57" i="4"/>
  <c r="B55" i="4"/>
  <c r="B53" i="4"/>
  <c r="B51" i="4"/>
  <c r="D91" i="4"/>
  <c r="D83" i="4"/>
  <c r="D75" i="4"/>
  <c r="D67" i="4"/>
  <c r="D59" i="4"/>
  <c r="D51" i="4"/>
  <c r="B49" i="4"/>
  <c r="B45" i="4"/>
  <c r="D39" i="4"/>
  <c r="D93" i="4"/>
  <c r="D85" i="4"/>
  <c r="D77" i="4"/>
  <c r="D69" i="4"/>
  <c r="D61" i="4"/>
  <c r="D53" i="4"/>
  <c r="D47" i="4"/>
  <c r="D43" i="4"/>
  <c r="B42" i="4"/>
  <c r="D41" i="4"/>
  <c r="B39" i="4"/>
  <c r="B37" i="4"/>
  <c r="B35" i="4"/>
  <c r="B33" i="4"/>
  <c r="B31" i="4"/>
  <c r="B29" i="4"/>
  <c r="B27" i="4"/>
  <c r="B25" i="4"/>
  <c r="B23" i="4"/>
  <c r="B21" i="4"/>
  <c r="B19" i="4"/>
  <c r="B17" i="4"/>
  <c r="B15" i="4"/>
  <c r="B13" i="4"/>
  <c r="B11" i="4"/>
  <c r="B9" i="4"/>
  <c r="D95" i="4"/>
  <c r="D87" i="4"/>
  <c r="D79" i="4"/>
  <c r="D71" i="4"/>
  <c r="D63" i="4"/>
  <c r="D55" i="4"/>
  <c r="B47" i="4"/>
  <c r="B43" i="4"/>
  <c r="B41" i="4"/>
  <c r="D40" i="4"/>
  <c r="D89" i="4"/>
  <c r="D81" i="4"/>
  <c r="D73" i="4"/>
  <c r="D65" i="4"/>
  <c r="D57" i="4"/>
  <c r="D49" i="4"/>
  <c r="D45" i="4"/>
  <c r="B40" i="4"/>
  <c r="B38" i="4"/>
  <c r="B36" i="4"/>
  <c r="B34" i="4"/>
  <c r="B32" i="4"/>
  <c r="B30" i="4"/>
  <c r="B28" i="4"/>
  <c r="B26" i="4"/>
  <c r="B24" i="4"/>
  <c r="B22" i="4"/>
  <c r="B20" i="4"/>
  <c r="B18" i="4"/>
  <c r="B16" i="4"/>
  <c r="B14" i="4"/>
  <c r="B12" i="4"/>
  <c r="B10" i="4"/>
  <c r="D37" i="4"/>
  <c r="D33" i="4"/>
  <c r="D29" i="4"/>
  <c r="D25" i="4"/>
  <c r="D21" i="4"/>
  <c r="D17" i="4"/>
  <c r="D13" i="4"/>
  <c r="D9" i="4"/>
  <c r="D34" i="4"/>
  <c r="D30" i="4"/>
  <c r="D26" i="4"/>
  <c r="D22" i="4"/>
  <c r="D18" i="4"/>
  <c r="D14" i="4"/>
  <c r="D10" i="4"/>
  <c r="D38" i="4"/>
  <c r="D35" i="4"/>
  <c r="D31" i="4"/>
  <c r="D27" i="4"/>
  <c r="D23" i="4"/>
  <c r="D19" i="4"/>
  <c r="D15" i="4"/>
  <c r="D11" i="4"/>
  <c r="D36" i="4"/>
  <c r="D32" i="4"/>
  <c r="D28" i="4"/>
  <c r="D24" i="4"/>
  <c r="D20" i="4"/>
  <c r="D16" i="4"/>
  <c r="D12" i="4"/>
  <c r="H12" i="4" l="1"/>
  <c r="I12" i="4"/>
  <c r="H28" i="4"/>
  <c r="I28" i="4"/>
  <c r="H15" i="4"/>
  <c r="I15" i="4"/>
  <c r="H31" i="4"/>
  <c r="I31" i="4"/>
  <c r="H14" i="4"/>
  <c r="I14" i="4"/>
  <c r="H30" i="4"/>
  <c r="I30" i="4"/>
  <c r="H17" i="4"/>
  <c r="I17" i="4"/>
  <c r="H33" i="4"/>
  <c r="I33" i="4"/>
  <c r="E14" i="4"/>
  <c r="F14" i="4"/>
  <c r="E22" i="4"/>
  <c r="F22" i="4"/>
  <c r="E30" i="4"/>
  <c r="F30" i="4"/>
  <c r="F38" i="4"/>
  <c r="E38" i="4"/>
  <c r="H57" i="4"/>
  <c r="I57" i="4"/>
  <c r="H89" i="4"/>
  <c r="I89" i="4"/>
  <c r="F47" i="4"/>
  <c r="E47" i="4"/>
  <c r="H79" i="4"/>
  <c r="I79" i="4"/>
  <c r="E11" i="4"/>
  <c r="F11" i="4"/>
  <c r="E19" i="4"/>
  <c r="F19" i="4"/>
  <c r="E27" i="4"/>
  <c r="F27" i="4"/>
  <c r="E35" i="4"/>
  <c r="F35" i="4"/>
  <c r="E42" i="4"/>
  <c r="F42" i="4"/>
  <c r="H61" i="4"/>
  <c r="I61" i="4"/>
  <c r="H93" i="4"/>
  <c r="I93" i="4"/>
  <c r="H51" i="4"/>
  <c r="I51" i="4"/>
  <c r="H83" i="4"/>
  <c r="I83" i="4"/>
  <c r="F55" i="4"/>
  <c r="E55" i="4"/>
  <c r="F63" i="4"/>
  <c r="E63" i="4"/>
  <c r="F71" i="4"/>
  <c r="E71" i="4"/>
  <c r="F79" i="4"/>
  <c r="E79" i="4"/>
  <c r="F87" i="4"/>
  <c r="E87" i="4"/>
  <c r="F95" i="4"/>
  <c r="E95" i="4"/>
  <c r="E50" i="4"/>
  <c r="F50" i="4"/>
  <c r="E58" i="4"/>
  <c r="F58" i="4"/>
  <c r="E66" i="4"/>
  <c r="F66" i="4"/>
  <c r="E74" i="4"/>
  <c r="F74" i="4"/>
  <c r="E82" i="4"/>
  <c r="F82" i="4"/>
  <c r="E90" i="4"/>
  <c r="F90" i="4"/>
  <c r="I42" i="4"/>
  <c r="H42" i="4"/>
  <c r="I50" i="4"/>
  <c r="H50" i="4"/>
  <c r="I58" i="4"/>
  <c r="H58" i="4"/>
  <c r="I66" i="4"/>
  <c r="H66" i="4"/>
  <c r="I74" i="4"/>
  <c r="H74" i="4"/>
  <c r="I82" i="4"/>
  <c r="H82" i="4"/>
  <c r="I90" i="4"/>
  <c r="H90" i="4"/>
  <c r="H16" i="4"/>
  <c r="I16" i="4"/>
  <c r="H32" i="4"/>
  <c r="I32" i="4"/>
  <c r="H19" i="4"/>
  <c r="I19" i="4"/>
  <c r="H35" i="4"/>
  <c r="I35" i="4"/>
  <c r="H18" i="4"/>
  <c r="I18" i="4"/>
  <c r="H34" i="4"/>
  <c r="I34" i="4"/>
  <c r="H21" i="4"/>
  <c r="I21" i="4"/>
  <c r="I37" i="4"/>
  <c r="H37" i="4"/>
  <c r="E16" i="4"/>
  <c r="F16" i="4"/>
  <c r="E24" i="4"/>
  <c r="F24" i="4"/>
  <c r="E32" i="4"/>
  <c r="F32" i="4"/>
  <c r="F40" i="4"/>
  <c r="E40" i="4"/>
  <c r="H65" i="4"/>
  <c r="I65" i="4"/>
  <c r="I40" i="4"/>
  <c r="H40" i="4"/>
  <c r="H55" i="4"/>
  <c r="I55" i="4"/>
  <c r="H87" i="4"/>
  <c r="I87" i="4"/>
  <c r="E13" i="4"/>
  <c r="F13" i="4"/>
  <c r="E21" i="4"/>
  <c r="F21" i="4"/>
  <c r="E29" i="4"/>
  <c r="F29" i="4"/>
  <c r="E37" i="4"/>
  <c r="F37" i="4"/>
  <c r="H43" i="4"/>
  <c r="I43" i="4"/>
  <c r="H69" i="4"/>
  <c r="I69" i="4"/>
  <c r="I39" i="4"/>
  <c r="H39" i="4"/>
  <c r="H59" i="4"/>
  <c r="I59" i="4"/>
  <c r="H91" i="4"/>
  <c r="I91" i="4"/>
  <c r="F57" i="4"/>
  <c r="E57" i="4"/>
  <c r="F65" i="4"/>
  <c r="E65" i="4"/>
  <c r="F73" i="4"/>
  <c r="E73" i="4"/>
  <c r="F81" i="4"/>
  <c r="E81" i="4"/>
  <c r="F89" i="4"/>
  <c r="E89" i="4"/>
  <c r="F44" i="4"/>
  <c r="E44" i="4"/>
  <c r="E52" i="4"/>
  <c r="F52" i="4"/>
  <c r="E60" i="4"/>
  <c r="F60" i="4"/>
  <c r="E68" i="4"/>
  <c r="F68" i="4"/>
  <c r="E76" i="4"/>
  <c r="F76" i="4"/>
  <c r="E84" i="4"/>
  <c r="F84" i="4"/>
  <c r="E92" i="4"/>
  <c r="F92" i="4"/>
  <c r="I44" i="4"/>
  <c r="H44" i="4"/>
  <c r="I52" i="4"/>
  <c r="H52" i="4"/>
  <c r="I60" i="4"/>
  <c r="H60" i="4"/>
  <c r="I68" i="4"/>
  <c r="H68" i="4"/>
  <c r="I76" i="4"/>
  <c r="H76" i="4"/>
  <c r="I84" i="4"/>
  <c r="H84" i="4"/>
  <c r="I92" i="4"/>
  <c r="H92" i="4"/>
  <c r="H20" i="4"/>
  <c r="I20" i="4"/>
  <c r="H36" i="4"/>
  <c r="I36" i="4"/>
  <c r="H23" i="4"/>
  <c r="I23" i="4"/>
  <c r="H38" i="4"/>
  <c r="I38" i="4"/>
  <c r="H22" i="4"/>
  <c r="I22" i="4"/>
  <c r="H9" i="4"/>
  <c r="I9" i="4"/>
  <c r="H25" i="4"/>
  <c r="I25" i="4"/>
  <c r="E10" i="4"/>
  <c r="F10" i="4"/>
  <c r="E18" i="4"/>
  <c r="F18" i="4"/>
  <c r="E26" i="4"/>
  <c r="F26" i="4"/>
  <c r="E34" i="4"/>
  <c r="F34" i="4"/>
  <c r="I45" i="4"/>
  <c r="H45" i="4"/>
  <c r="H73" i="4"/>
  <c r="I73" i="4"/>
  <c r="F41" i="4"/>
  <c r="E41" i="4"/>
  <c r="H63" i="4"/>
  <c r="I63" i="4"/>
  <c r="H95" i="4"/>
  <c r="I95" i="4"/>
  <c r="E15" i="4"/>
  <c r="F15" i="4"/>
  <c r="E23" i="4"/>
  <c r="F23" i="4"/>
  <c r="E31" i="4"/>
  <c r="F31" i="4"/>
  <c r="E39" i="4"/>
  <c r="F39" i="4"/>
  <c r="H47" i="4"/>
  <c r="I47" i="4"/>
  <c r="H77" i="4"/>
  <c r="I77" i="4"/>
  <c r="F45" i="4"/>
  <c r="E45" i="4"/>
  <c r="H67" i="4"/>
  <c r="I67" i="4"/>
  <c r="F51" i="4"/>
  <c r="E51" i="4"/>
  <c r="F59" i="4"/>
  <c r="E59" i="4"/>
  <c r="F67" i="4"/>
  <c r="E67" i="4"/>
  <c r="F75" i="4"/>
  <c r="E75" i="4"/>
  <c r="F83" i="4"/>
  <c r="E83" i="4"/>
  <c r="F91" i="4"/>
  <c r="E91" i="4"/>
  <c r="E46" i="4"/>
  <c r="F46" i="4"/>
  <c r="E54" i="4"/>
  <c r="F54" i="4"/>
  <c r="E62" i="4"/>
  <c r="F62" i="4"/>
  <c r="E70" i="4"/>
  <c r="F70" i="4"/>
  <c r="E78" i="4"/>
  <c r="F78" i="4"/>
  <c r="E86" i="4"/>
  <c r="F86" i="4"/>
  <c r="E94" i="4"/>
  <c r="F94" i="4"/>
  <c r="I46" i="4"/>
  <c r="H46" i="4"/>
  <c r="I54" i="4"/>
  <c r="H54" i="4"/>
  <c r="I62" i="4"/>
  <c r="H62" i="4"/>
  <c r="I70" i="4"/>
  <c r="H70" i="4"/>
  <c r="I78" i="4"/>
  <c r="H78" i="4"/>
  <c r="I86" i="4"/>
  <c r="H86" i="4"/>
  <c r="I94" i="4"/>
  <c r="H94" i="4"/>
  <c r="H24" i="4"/>
  <c r="I24" i="4"/>
  <c r="H11" i="4"/>
  <c r="I11" i="4"/>
  <c r="H27" i="4"/>
  <c r="I27" i="4"/>
  <c r="H10" i="4"/>
  <c r="I10" i="4"/>
  <c r="H26" i="4"/>
  <c r="I26" i="4"/>
  <c r="H13" i="4"/>
  <c r="I13" i="4"/>
  <c r="H29" i="4"/>
  <c r="I29" i="4"/>
  <c r="E12" i="4"/>
  <c r="F12" i="4"/>
  <c r="E20" i="4"/>
  <c r="F20" i="4"/>
  <c r="E28" i="4"/>
  <c r="F28" i="4"/>
  <c r="E36" i="4"/>
  <c r="F36" i="4"/>
  <c r="H49" i="4"/>
  <c r="I49" i="4"/>
  <c r="H81" i="4"/>
  <c r="I81" i="4"/>
  <c r="F43" i="4"/>
  <c r="E43" i="4"/>
  <c r="H71" i="4"/>
  <c r="I71" i="4"/>
  <c r="E9" i="4"/>
  <c r="F9" i="4"/>
  <c r="E17" i="4"/>
  <c r="F17" i="4"/>
  <c r="E25" i="4"/>
  <c r="F25" i="4"/>
  <c r="E33" i="4"/>
  <c r="F33" i="4"/>
  <c r="I41" i="4"/>
  <c r="H41" i="4"/>
  <c r="H53" i="4"/>
  <c r="I53" i="4"/>
  <c r="H85" i="4"/>
  <c r="I85" i="4"/>
  <c r="F49" i="4"/>
  <c r="E49" i="4"/>
  <c r="H75" i="4"/>
  <c r="I75" i="4"/>
  <c r="F53" i="4"/>
  <c r="E53" i="4"/>
  <c r="F61" i="4"/>
  <c r="E61" i="4"/>
  <c r="F69" i="4"/>
  <c r="E69" i="4"/>
  <c r="F77" i="4"/>
  <c r="E77" i="4"/>
  <c r="F85" i="4"/>
  <c r="E85" i="4"/>
  <c r="F93" i="4"/>
  <c r="E93" i="4"/>
  <c r="F48" i="4"/>
  <c r="E48" i="4"/>
  <c r="E56" i="4"/>
  <c r="F56" i="4"/>
  <c r="E64" i="4"/>
  <c r="F64" i="4"/>
  <c r="E72" i="4"/>
  <c r="F72" i="4"/>
  <c r="E80" i="4"/>
  <c r="F80" i="4"/>
  <c r="E88" i="4"/>
  <c r="F88" i="4"/>
  <c r="E96" i="4"/>
  <c r="F96" i="4"/>
  <c r="I48" i="4"/>
  <c r="H48" i="4"/>
  <c r="I56" i="4"/>
  <c r="H56" i="4"/>
  <c r="I64" i="4"/>
  <c r="H64" i="4"/>
  <c r="I72" i="4"/>
  <c r="H72" i="4"/>
  <c r="I80" i="4"/>
  <c r="H80" i="4"/>
  <c r="I88" i="4"/>
  <c r="H88" i="4"/>
  <c r="I96" i="4"/>
  <c r="H96" i="4"/>
</calcChain>
</file>

<file path=xl/sharedStrings.xml><?xml version="1.0" encoding="utf-8"?>
<sst xmlns="http://schemas.openxmlformats.org/spreadsheetml/2006/main" count="200" uniqueCount="138">
  <si>
    <t>Account #</t>
  </si>
  <si>
    <t>Account Name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</si>
  <si>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</si>
  <si>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</si>
  <si>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</si>
  <si>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</si>
  <si>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</si>
  <si>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</si>
  <si>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</si>
  <si>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</si>
  <si>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</si>
  <si>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</si>
  <si>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BALANCE SHEET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</si>
  <si>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</si>
  <si>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</si>
  <si>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</si>
  <si>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</si>
  <si>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</si>
  <si>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</si>
  <si>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</si>
  <si>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</si>
  <si>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</si>
  <si>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</si>
  <si>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</si>
  <si>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</si>
  <si>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</si>
  <si>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</si>
  <si>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</si>
  <si>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</si>
  <si>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</si>
  <si>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</si>
  <si>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</si>
  <si>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</si>
  <si>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</si>
  <si>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</si>
  <si>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</si>
  <si>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</si>
  <si>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</si>
  <si>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</si>
  <si>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</si>
  <si>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</si>
  <si>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</si>
  <si>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</si>
  <si>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</si>
  <si>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</si>
  <si>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</si>
  <si>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</si>
  <si>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</si>
  <si>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</si>
  <si>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</si>
  <si>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</si>
  <si>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</si>
  <si>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</si>
  <si>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</si>
  <si>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</si>
  <si>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</si>
  <si>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</si>
  <si>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</si>
  <si>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</si>
  <si>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</si>
  <si>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</si>
  <si>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</si>
  <si>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</si>
  <si>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</si>
  <si>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</si>
  <si>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</si>
  <si>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</si>
  <si>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</si>
  <si>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</si>
  <si>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</si>
  <si>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</si>
  <si>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</si>
  <si>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</si>
  <si>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</si>
  <si>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</si>
  <si>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</si>
  <si>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</si>
  <si>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</si>
  <si>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</si>
  <si>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</si>
  <si>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</si>
  <si>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</si>
  <si>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</si>
  <si>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</si>
  <si>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</si>
  <si>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</si>
  <si>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</si>
  <si>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Checklist</t>
  </si>
  <si>
    <t>Account No</t>
  </si>
  <si>
    <t>v</t>
  </si>
  <si>
    <t>t</t>
  </si>
  <si>
    <t>Fixed Assets</t>
  </si>
  <si>
    <t>c</t>
  </si>
  <si>
    <t>r</t>
  </si>
  <si>
    <t>TOTAL ASSETS</t>
  </si>
  <si>
    <t>Current Liabilities</t>
  </si>
  <si>
    <t>Long Term Debts</t>
  </si>
  <si>
    <t>Owner's Equities</t>
  </si>
  <si>
    <t>TOTAL LIABILITIES</t>
  </si>
  <si>
    <t/>
  </si>
  <si>
    <t xml:space="preserve">    Current Assets</t>
  </si>
  <si>
    <t xml:space="preserve">    Current Liabilities</t>
  </si>
  <si>
    <t xml:space="preserve">    CASH - Petty Cash</t>
  </si>
  <si>
    <t xml:space="preserve">    A/P - Trade</t>
  </si>
  <si>
    <t xml:space="preserve">    CASH - Operating Account</t>
  </si>
  <si>
    <t xml:space="preserve">    Unearned Revenue</t>
  </si>
  <si>
    <t xml:space="preserve">    Central Bank</t>
  </si>
  <si>
    <t xml:space="preserve">    VAT - Input</t>
  </si>
  <si>
    <t xml:space="preserve">    Account Receivables</t>
  </si>
  <si>
    <t xml:space="preserve">    VAT - Output</t>
  </si>
  <si>
    <t xml:space="preserve">    Inventory</t>
  </si>
  <si>
    <t xml:space="preserve">    Office Supplies</t>
  </si>
  <si>
    <t xml:space="preserve">    Long Term Debts</t>
  </si>
  <si>
    <t xml:space="preserve">    PREPAID - Insurance</t>
  </si>
  <si>
    <t xml:space="preserve">    Bank XYZ</t>
  </si>
  <si>
    <t xml:space="preserve">    PREPAID - Rent</t>
  </si>
  <si>
    <t xml:space="preserve">    Owner's Equities</t>
  </si>
  <si>
    <t xml:space="preserve">    Fixed Assets</t>
  </si>
  <si>
    <t xml:space="preserve">    Owner's Capital</t>
  </si>
  <si>
    <t xml:space="preserve">    PPE - Computer Equipment</t>
  </si>
  <si>
    <t xml:space="preserve">    Retained Earnings</t>
  </si>
  <si>
    <t xml:space="preserve">    ACCUM DEPR - Machinery and Equipment</t>
  </si>
  <si>
    <t xml:space="preserve">    Current Earnings</t>
  </si>
  <si>
    <t xml:space="preserve">    PPE - Vehicles</t>
  </si>
  <si>
    <t xml:space="preserve">    Owner's Withdrawal</t>
  </si>
  <si>
    <t xml:space="preserve">    ACCUM DEPR - Vehicles</t>
  </si>
  <si>
    <t xml:space="preserve">    </t>
  </si>
  <si>
    <t xml:space="preserve">    TOTAL ASSETS</t>
  </si>
  <si>
    <t xml:space="preserve">    TOTAL LIABILITIES</t>
  </si>
  <si>
    <t>For the Year Ended MM/DD/YYYY</t>
  </si>
  <si>
    <t>Initial Date</t>
  </si>
  <si>
    <t>Ending Date</t>
  </si>
  <si>
    <t>CHART OF ACCOUNTS</t>
  </si>
  <si>
    <t>EXCELINDO COMPANY INC.</t>
  </si>
  <si>
    <t>PPE - Buildings and Lands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</si>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</sst>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Verdana"/>
      <family val="2"/>
    </font>
    <font>
      <sz val="11"/>
      <color theme="1"/>
      <name val="Verdana"/>
      <family val="2"/>
    </font>
    <font>
      <b/>
      <sz val="16"/>
      <color theme="1"/>
      <name val="Verdana"/>
      <family val="2"/>
    </font>
    <font>
      <b/>
      <sz val="14"/>
      <color theme="1"/>
      <name val="Verdana"/>
      <family val="2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sz val="12"/>
      <color rgb="FF0070C0"/>
      <name val="Verdana"/>
      <family val="2"/>
    </font>
    <font>
      <sz val="12"/>
      <color rgb="FF0070C0"/>
      <name val="Verdana"/>
      <family val="2"/>
    </font>
    <font>
      <sz val="11"/>
      <color rgb="FF0070C0"/>
      <name val="Verdana"/>
      <family val="2"/>
    </font>
    <font>
      <b/>
      <sz val="11"/>
      <color rgb="FF0070C0"/>
      <name val="Verdana"/>
      <family val="2"/>
    </font>
    <font>
      <sz val="11"/>
      <color theme="0" tint="-4.9989318521683403E-2"/>
      <name val="Verdana"/>
      <family val="2"/>
    </font>
    <font>
      <i/>
      <sz val="10"/>
      <color theme="0" tint="-4.9989318521683403E-2"/>
      <name val="Verdana"/>
      <family val="2"/>
    </font>
    <font>
      <sz val="10"/>
      <color theme="0" tint="-4.9989318521683403E-2"/>
      <name val="Verdana"/>
      <family val="2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9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499984740745262"/>
      </left>
      <right/>
      <top/>
      <bottom/>
      <diagonal/>
    </border>
    <border>
      <left/>
      <right/>
      <top style="thin">
        <color theme="6" tint="-0.24994659260841701"/>
      </top>
      <bottom/>
      <diagonal/>
    </border>
    <border>
      <left style="thin">
        <color theme="6" tint="-0.499984740745262"/>
      </left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499984740745262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medium">
        <color indexed="64"/>
      </left>
      <right/>
      <top/>
      <bottom style="thick">
        <color theme="9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5" fillId="0" borderId="0"/>
    <xf numFmtId="0" fontId="28" fillId="0" borderId="0" applyNumberFormat="0" applyFill="0" applyBorder="0" applyAlignment="0" applyProtection="0"/>
  </cellStyleXfs>
  <cellXfs count="108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0" fillId="2" borderId="0" xfId="0" applyFill="1"/>
    <xf numFmtId="43" fontId="0" fillId="2" borderId="0" xfId="1" applyFont="1" applyFill="1"/>
    <xf numFmtId="0" fontId="0" fillId="2" borderId="1" xfId="0" applyFill="1" applyBorder="1"/>
    <xf numFmtId="0" fontId="8" fillId="2" borderId="0" xfId="0" applyFont="1" applyFill="1"/>
    <xf numFmtId="0" fontId="9" fillId="2" borderId="0" xfId="0" applyFont="1" applyFill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7" fillId="0" borderId="3" xfId="0" applyFont="1" applyBorder="1" applyAlignment="1">
      <alignment horizont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14" fontId="2" fillId="3" borderId="2" xfId="1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40" fontId="4" fillId="4" borderId="2" xfId="1" applyNumberFormat="1" applyFont="1" applyFill="1" applyBorder="1" applyAlignment="1">
      <alignment vertical="center"/>
    </xf>
    <xf numFmtId="43" fontId="4" fillId="4" borderId="2" xfId="1" applyFont="1" applyFill="1" applyBorder="1"/>
    <xf numFmtId="0" fontId="0" fillId="6" borderId="8" xfId="0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40" fontId="0" fillId="0" borderId="2" xfId="1" applyNumberFormat="1" applyFont="1" applyFill="1" applyBorder="1" applyAlignment="1">
      <alignment vertical="center"/>
    </xf>
    <xf numFmtId="43" fontId="0" fillId="6" borderId="2" xfId="1" applyFont="1" applyFill="1" applyBorder="1"/>
    <xf numFmtId="0" fontId="7" fillId="0" borderId="2" xfId="0" applyFont="1" applyBorder="1" applyAlignment="1">
      <alignment horizontal="center"/>
    </xf>
    <xf numFmtId="0" fontId="0" fillId="6" borderId="2" xfId="0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3" fillId="7" borderId="2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11" fillId="7" borderId="2" xfId="0" applyFont="1" applyFill="1" applyBorder="1"/>
    <xf numFmtId="43" fontId="11" fillId="7" borderId="2" xfId="1" applyFont="1" applyFill="1" applyBorder="1"/>
    <xf numFmtId="43" fontId="0" fillId="0" borderId="0" xfId="1" applyFont="1"/>
    <xf numFmtId="0" fontId="12" fillId="2" borderId="0" xfId="0" applyFont="1" applyFill="1" applyAlignment="1">
      <alignment horizontal="center"/>
    </xf>
    <xf numFmtId="0" fontId="13" fillId="2" borderId="0" xfId="0" applyFont="1" applyFill="1"/>
    <xf numFmtId="40" fontId="13" fillId="2" borderId="0" xfId="1" applyNumberFormat="1" applyFont="1" applyFill="1"/>
    <xf numFmtId="0" fontId="13" fillId="2" borderId="1" xfId="0" applyFont="1" applyFill="1" applyBorder="1"/>
    <xf numFmtId="0" fontId="0" fillId="2" borderId="9" xfId="0" applyFill="1" applyBorder="1" applyAlignment="1">
      <alignment vertical="center"/>
    </xf>
    <xf numFmtId="0" fontId="13" fillId="0" borderId="0" xfId="0" applyFont="1" applyAlignment="1">
      <alignment vertical="center"/>
    </xf>
    <xf numFmtId="14" fontId="13" fillId="2" borderId="0" xfId="0" applyNumberFormat="1" applyFont="1" applyFill="1"/>
    <xf numFmtId="0" fontId="12" fillId="0" borderId="0" xfId="0" applyFont="1" applyAlignment="1">
      <alignment horizontal="center"/>
    </xf>
    <xf numFmtId="0" fontId="13" fillId="0" borderId="0" xfId="0" applyFont="1" applyFill="1"/>
    <xf numFmtId="40" fontId="13" fillId="0" borderId="0" xfId="1" applyNumberFormat="1" applyFont="1" applyFill="1"/>
    <xf numFmtId="0" fontId="13" fillId="0" borderId="0" xfId="0" applyFont="1"/>
    <xf numFmtId="0" fontId="16" fillId="2" borderId="0" xfId="0" applyFont="1" applyFill="1" applyAlignment="1"/>
    <xf numFmtId="0" fontId="16" fillId="0" borderId="0" xfId="0" applyFont="1" applyFill="1" applyBorder="1" applyAlignment="1"/>
    <xf numFmtId="40" fontId="16" fillId="0" borderId="0" xfId="1" applyNumberFormat="1" applyFont="1" applyFill="1" applyBorder="1" applyAlignment="1"/>
    <xf numFmtId="0" fontId="4" fillId="0" borderId="0" xfId="0" applyFont="1" applyAlignment="1">
      <alignment horizontal="center"/>
    </xf>
    <xf numFmtId="0" fontId="0" fillId="0" borderId="0" xfId="0" applyFont="1" applyFill="1"/>
    <xf numFmtId="40" fontId="1" fillId="0" borderId="0" xfId="1" applyNumberFormat="1" applyFont="1" applyFill="1"/>
    <xf numFmtId="0" fontId="12" fillId="2" borderId="0" xfId="0" applyFont="1" applyFill="1"/>
    <xf numFmtId="0" fontId="12" fillId="0" borderId="0" xfId="0" applyFont="1"/>
    <xf numFmtId="0" fontId="13" fillId="2" borderId="10" xfId="0" applyFont="1" applyFill="1" applyBorder="1"/>
    <xf numFmtId="0" fontId="18" fillId="0" borderId="0" xfId="0" applyFont="1" applyFill="1" applyBorder="1" applyAlignment="1"/>
    <xf numFmtId="40" fontId="19" fillId="0" borderId="0" xfId="1" applyNumberFormat="1" applyFont="1" applyFill="1" applyBorder="1" applyAlignment="1"/>
    <xf numFmtId="0" fontId="20" fillId="0" borderId="0" xfId="0" applyFont="1"/>
    <xf numFmtId="0" fontId="17" fillId="0" borderId="0" xfId="0" applyFont="1" applyFill="1" applyBorder="1" applyAlignment="1"/>
    <xf numFmtId="0" fontId="21" fillId="0" borderId="0" xfId="0" applyFont="1"/>
    <xf numFmtId="0" fontId="18" fillId="8" borderId="0" xfId="0" applyFont="1" applyFill="1" applyBorder="1" applyAlignment="1"/>
    <xf numFmtId="40" fontId="18" fillId="8" borderId="0" xfId="1" applyNumberFormat="1" applyFont="1" applyFill="1" applyBorder="1" applyAlignment="1"/>
    <xf numFmtId="0" fontId="20" fillId="0" borderId="0" xfId="0" applyFont="1" applyFill="1"/>
    <xf numFmtId="0" fontId="16" fillId="2" borderId="0" xfId="0" applyFont="1" applyFill="1" applyBorder="1" applyAlignment="1"/>
    <xf numFmtId="40" fontId="16" fillId="2" borderId="0" xfId="1" applyNumberFormat="1" applyFont="1" applyFill="1" applyBorder="1" applyAlignment="1"/>
    <xf numFmtId="43" fontId="0" fillId="7" borderId="2" xfId="1" applyFont="1" applyFill="1" applyBorder="1" applyAlignment="1">
      <alignment vertical="center"/>
    </xf>
    <xf numFmtId="0" fontId="22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2" fillId="2" borderId="0" xfId="0" applyFont="1" applyFill="1"/>
    <xf numFmtId="0" fontId="24" fillId="2" borderId="0" xfId="0" applyFont="1" applyFill="1"/>
    <xf numFmtId="40" fontId="0" fillId="6" borderId="2" xfId="1" applyNumberFormat="1" applyFont="1" applyFill="1" applyBorder="1" applyAlignment="1">
      <alignment vertical="center"/>
    </xf>
    <xf numFmtId="43" fontId="0" fillId="0" borderId="2" xfId="1" applyFont="1" applyFill="1" applyBorder="1"/>
    <xf numFmtId="0" fontId="13" fillId="2" borderId="0" xfId="0" applyFont="1" applyFill="1" applyBorder="1"/>
    <xf numFmtId="0" fontId="12" fillId="0" borderId="0" xfId="0" applyFont="1" applyBorder="1" applyAlignment="1">
      <alignment horizontal="center" vertical="center"/>
    </xf>
    <xf numFmtId="0" fontId="22" fillId="2" borderId="0" xfId="0" applyFont="1" applyFill="1" applyBorder="1"/>
    <xf numFmtId="0" fontId="12" fillId="0" borderId="0" xfId="0" applyFont="1" applyBorder="1"/>
    <xf numFmtId="0" fontId="0" fillId="2" borderId="0" xfId="0" applyFill="1" applyBorder="1"/>
    <xf numFmtId="0" fontId="10" fillId="2" borderId="11" xfId="0" applyFont="1" applyFill="1" applyBorder="1"/>
    <xf numFmtId="0" fontId="0" fillId="2" borderId="11" xfId="0" applyFill="1" applyBorder="1"/>
    <xf numFmtId="0" fontId="26" fillId="0" borderId="0" xfId="2" applyFont="1"/>
    <xf numFmtId="0" fontId="27" fillId="0" borderId="0" xfId="2" applyFont="1"/>
    <xf numFmtId="0" fontId="29" fillId="0" borderId="0" xfId="3" applyFont="1"/>
    <xf numFmtId="0" fontId="25" fillId="0" borderId="0" xfId="2"/>
    <xf numFmtId="0" fontId="26" fillId="0" borderId="0" xfId="2" applyFont="1" applyAlignment="1"/>
    <xf numFmtId="0" fontId="30" fillId="0" borderId="0" xfId="3" applyFont="1" applyAlignment="1"/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top"/>
    </xf>
    <xf numFmtId="0" fontId="0" fillId="2" borderId="0" xfId="0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2" applyFont="1" applyAlignment="1">
      <alignment horizontal="left"/>
    </xf>
    <xf numFmtId="0" fontId="30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11"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215900</xdr:colOff>
      <xdr:row>3</xdr:row>
      <xdr:rowOff>0</xdr:rowOff>
    </xdr:from>
    <xdr:to>
      <xdr:col>4</xdr:col>
      <xdr:colOff>2317750</xdr:colOff>
      <xdr:row>11</xdr:row>
      <xdr:rowOff>101600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33900" y="615950"/>
          <a:ext cx="2578100" cy="152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template is part of Integrated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Accounting System Spreadsheets.</a:t>
          </a:r>
        </a:p>
        <a:p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read more information about it in 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Retail Accounting System worksheet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Service Accounting System worksheet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Manufacturing Accounting System worksheet</a:t>
          </a:r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58"/>
  <sheetViews>
    <sheetView showGridLines="0" workbookViewId="0"/>
  </sheetViews>
  <sheetFormatPr defaultColWidth="0" defaultRowHeight="0" customHeight="1" zeroHeight="1" x14ac:dyDescent="0.25"/>
  <cols>
    <col min="1" max="1" width="5.7109375" style="1" customWidth="1"/>
    <col min="2" max="2" width="10.140625" style="2" customWidth="1"/>
    <col min="3" max="3" width="45.7109375" style="2" customWidth="1"/>
    <col min="4" max="4" width="6.7109375" style="2" customWidth="1"/>
    <col min="5" max="5" width="35.42578125" style="1" customWidth="1"/>
    <col min="6" max="7" width="8.7109375" style="1" hidden="1" customWidth="1"/>
    <col min="8" max="33" width="0" style="1" hidden="1" customWidth="1"/>
    <col min="34" max="35" width="0" style="2" hidden="1" customWidth="1"/>
    <col min="36" max="16384" width="8.7109375" style="2" hidden="1"/>
  </cols>
  <sheetData>
    <row r="1" spans="1:33" s="1" customFormat="1" ht="14.65" customHeight="1" x14ac:dyDescent="0.25"/>
    <row r="2" spans="1:33" ht="18.399999999999999" customHeight="1" thickBot="1" x14ac:dyDescent="0.35">
      <c r="A2" s="91"/>
      <c r="B2" s="92" t="s">
        <v>132</v>
      </c>
      <c r="C2" s="93"/>
      <c r="D2" s="91"/>
      <c r="E2" s="91"/>
    </row>
    <row r="3" spans="1:33" s="1" customFormat="1" ht="16.149999999999999" customHeight="1" x14ac:dyDescent="0.25">
      <c r="D3" s="91"/>
    </row>
    <row r="4" spans="1:33" s="6" customFormat="1" ht="14.65" customHeight="1" x14ac:dyDescent="0.25">
      <c r="A4" s="1"/>
      <c r="B4" s="3" t="s">
        <v>0</v>
      </c>
      <c r="C4" s="4" t="s">
        <v>1</v>
      </c>
      <c r="D4" s="91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ht="14.65" customHeight="1" x14ac:dyDescent="0.25">
      <c r="B5" s="7">
        <v>1000</v>
      </c>
      <c r="C5" s="8" t="s">
        <v>2</v>
      </c>
      <c r="D5" s="91"/>
    </row>
    <row r="6" spans="1:33" ht="14.65" customHeight="1" x14ac:dyDescent="0.25">
      <c r="B6" s="9">
        <v>1100</v>
      </c>
      <c r="C6" s="10" t="s">
        <v>3</v>
      </c>
      <c r="D6" s="91"/>
    </row>
    <row r="7" spans="1:33" ht="14.65" customHeight="1" x14ac:dyDescent="0.25">
      <c r="B7" s="9">
        <v>1110</v>
      </c>
      <c r="C7" s="10" t="s">
        <v>4</v>
      </c>
      <c r="D7" s="91"/>
    </row>
    <row r="8" spans="1:33" ht="14.65" customHeight="1" x14ac:dyDescent="0.25">
      <c r="B8" s="9">
        <v>1120</v>
      </c>
      <c r="C8" s="10" t="s">
        <v>5</v>
      </c>
      <c r="D8" s="91"/>
    </row>
    <row r="9" spans="1:33" ht="14.65" customHeight="1" x14ac:dyDescent="0.25">
      <c r="B9" s="9">
        <v>1130</v>
      </c>
      <c r="C9" s="10" t="s">
        <v>6</v>
      </c>
      <c r="D9" s="91"/>
    </row>
    <row r="10" spans="1:33" ht="14.65" customHeight="1" x14ac:dyDescent="0.25">
      <c r="B10" s="9"/>
      <c r="C10" s="10"/>
      <c r="D10" s="91"/>
    </row>
    <row r="11" spans="1:33" ht="14.65" customHeight="1" x14ac:dyDescent="0.25">
      <c r="B11" s="7">
        <v>1200</v>
      </c>
      <c r="C11" s="8" t="s">
        <v>7</v>
      </c>
      <c r="D11" s="91"/>
    </row>
    <row r="12" spans="1:33" ht="14.65" customHeight="1" x14ac:dyDescent="0.25">
      <c r="B12" s="9">
        <v>1250</v>
      </c>
      <c r="C12" s="10" t="s">
        <v>8</v>
      </c>
      <c r="D12" s="91"/>
    </row>
    <row r="13" spans="1:33" ht="14.65" customHeight="1" x14ac:dyDescent="0.25">
      <c r="B13" s="9"/>
      <c r="C13" s="10"/>
      <c r="D13" s="91"/>
    </row>
    <row r="14" spans="1:33" ht="14.65" customHeight="1" x14ac:dyDescent="0.25">
      <c r="B14" s="7">
        <v>1300</v>
      </c>
      <c r="C14" s="8" t="s">
        <v>9</v>
      </c>
      <c r="D14" s="91"/>
    </row>
    <row r="15" spans="1:33" ht="14.65" customHeight="1" x14ac:dyDescent="0.25">
      <c r="B15" s="9">
        <v>1310</v>
      </c>
      <c r="C15" s="10" t="s">
        <v>10</v>
      </c>
      <c r="D15" s="91"/>
    </row>
    <row r="16" spans="1:33" ht="14.65" customHeight="1" x14ac:dyDescent="0.25">
      <c r="B16" s="9">
        <v>1360</v>
      </c>
      <c r="C16" s="10" t="s">
        <v>11</v>
      </c>
      <c r="D16" s="91"/>
    </row>
    <row r="17" spans="2:4" ht="14.65" customHeight="1" x14ac:dyDescent="0.25">
      <c r="B17" s="9"/>
      <c r="C17" s="10"/>
      <c r="D17" s="91"/>
    </row>
    <row r="18" spans="2:4" ht="14.65" customHeight="1" x14ac:dyDescent="0.25">
      <c r="B18" s="7">
        <v>1400</v>
      </c>
      <c r="C18" s="8" t="s">
        <v>13</v>
      </c>
      <c r="D18" s="91"/>
    </row>
    <row r="19" spans="2:4" ht="14.65" customHeight="1" x14ac:dyDescent="0.25">
      <c r="B19" s="9">
        <v>1410</v>
      </c>
      <c r="C19" s="10" t="s">
        <v>14</v>
      </c>
      <c r="D19" s="91"/>
    </row>
    <row r="20" spans="2:4" ht="14.65" customHeight="1" x14ac:dyDescent="0.25">
      <c r="B20" s="9">
        <v>1420</v>
      </c>
      <c r="C20" s="10" t="s">
        <v>15</v>
      </c>
      <c r="D20" s="91"/>
    </row>
    <row r="21" spans="2:4" ht="14.65" customHeight="1" x14ac:dyDescent="0.25">
      <c r="B21" s="9"/>
      <c r="C21" s="10"/>
      <c r="D21" s="91"/>
    </row>
    <row r="22" spans="2:4" ht="14.65" customHeight="1" x14ac:dyDescent="0.25">
      <c r="B22" s="7">
        <v>1500</v>
      </c>
      <c r="C22" s="8" t="s">
        <v>16</v>
      </c>
      <c r="D22" s="91"/>
    </row>
    <row r="23" spans="2:4" ht="14.65" customHeight="1" x14ac:dyDescent="0.25">
      <c r="B23" s="9">
        <v>1510</v>
      </c>
      <c r="C23" s="10" t="s">
        <v>17</v>
      </c>
      <c r="D23" s="91"/>
    </row>
    <row r="24" spans="2:4" ht="14.65" customHeight="1" x14ac:dyDescent="0.25">
      <c r="B24" s="9">
        <v>1520</v>
      </c>
      <c r="C24" s="10" t="s">
        <v>18</v>
      </c>
      <c r="D24" s="91"/>
    </row>
    <row r="25" spans="2:4" ht="14.65" customHeight="1" x14ac:dyDescent="0.25">
      <c r="B25" s="9">
        <v>1530</v>
      </c>
      <c r="C25" s="10" t="s">
        <v>19</v>
      </c>
      <c r="D25" s="91"/>
    </row>
    <row r="26" spans="2:4" ht="14.65" customHeight="1" x14ac:dyDescent="0.25">
      <c r="B26" s="9">
        <v>1540</v>
      </c>
      <c r="C26" s="10" t="s">
        <v>20</v>
      </c>
      <c r="D26" s="91"/>
    </row>
    <row r="27" spans="2:4" ht="14.65" customHeight="1" x14ac:dyDescent="0.25">
      <c r="B27" s="9">
        <v>1550</v>
      </c>
      <c r="C27" s="10" t="s">
        <v>21</v>
      </c>
      <c r="D27" s="91"/>
    </row>
    <row r="28" spans="2:4" ht="14.65" customHeight="1" x14ac:dyDescent="0.25">
      <c r="B28" s="9">
        <v>1560</v>
      </c>
      <c r="C28" s="10" t="s">
        <v>134</v>
      </c>
      <c r="D28" s="91"/>
    </row>
    <row r="29" spans="2:4" ht="14.65" customHeight="1" x14ac:dyDescent="0.25">
      <c r="B29" s="7"/>
      <c r="C29" s="8"/>
      <c r="D29" s="91"/>
    </row>
    <row r="30" spans="2:4" ht="14.65" customHeight="1" x14ac:dyDescent="0.25">
      <c r="B30" s="7">
        <v>1600</v>
      </c>
      <c r="C30" s="8" t="s">
        <v>22</v>
      </c>
      <c r="D30" s="91"/>
    </row>
    <row r="31" spans="2:4" ht="14.65" customHeight="1" x14ac:dyDescent="0.25">
      <c r="B31" s="9">
        <v>1610</v>
      </c>
      <c r="C31" s="10" t="s">
        <v>23</v>
      </c>
      <c r="D31" s="91"/>
    </row>
    <row r="32" spans="2:4" ht="14.65" customHeight="1" x14ac:dyDescent="0.25">
      <c r="B32" s="9">
        <v>1620</v>
      </c>
      <c r="C32" s="10" t="s">
        <v>24</v>
      </c>
      <c r="D32" s="91"/>
    </row>
    <row r="33" spans="2:4" ht="14.65" customHeight="1" x14ac:dyDescent="0.25">
      <c r="B33" s="9">
        <v>1630</v>
      </c>
      <c r="C33" s="10" t="s">
        <v>25</v>
      </c>
      <c r="D33" s="91"/>
    </row>
    <row r="34" spans="2:4" ht="14.65" customHeight="1" x14ac:dyDescent="0.25">
      <c r="B34" s="9">
        <v>1640</v>
      </c>
      <c r="C34" s="10" t="s">
        <v>26</v>
      </c>
      <c r="D34" s="91"/>
    </row>
    <row r="35" spans="2:4" ht="14.65" customHeight="1" x14ac:dyDescent="0.25">
      <c r="B35" s="9"/>
      <c r="C35" s="10"/>
      <c r="D35" s="91"/>
    </row>
    <row r="36" spans="2:4" ht="14.65" customHeight="1" x14ac:dyDescent="0.25">
      <c r="B36" s="7">
        <v>2000</v>
      </c>
      <c r="C36" s="8" t="s">
        <v>27</v>
      </c>
      <c r="D36" s="91"/>
    </row>
    <row r="37" spans="2:4" ht="14.65" customHeight="1" x14ac:dyDescent="0.25">
      <c r="B37" s="9"/>
      <c r="C37" s="10"/>
      <c r="D37" s="91"/>
    </row>
    <row r="38" spans="2:4" ht="14.65" customHeight="1" x14ac:dyDescent="0.25">
      <c r="B38" s="7">
        <v>2100</v>
      </c>
      <c r="C38" s="8" t="s">
        <v>28</v>
      </c>
      <c r="D38" s="91"/>
    </row>
    <row r="39" spans="2:4" ht="14.65" customHeight="1" x14ac:dyDescent="0.25">
      <c r="B39" s="9">
        <v>2110</v>
      </c>
      <c r="C39" s="10" t="s">
        <v>29</v>
      </c>
      <c r="D39" s="91"/>
    </row>
    <row r="40" spans="2:4" ht="14.65" customHeight="1" x14ac:dyDescent="0.25">
      <c r="B40" s="9">
        <v>2120</v>
      </c>
      <c r="C40" s="10" t="s">
        <v>30</v>
      </c>
      <c r="D40" s="91"/>
    </row>
    <row r="41" spans="2:4" ht="14.65" customHeight="1" x14ac:dyDescent="0.25">
      <c r="B41" s="9">
        <v>2130</v>
      </c>
      <c r="C41" s="10" t="s">
        <v>31</v>
      </c>
      <c r="D41" s="91"/>
    </row>
    <row r="42" spans="2:4" ht="14.65" customHeight="1" x14ac:dyDescent="0.25">
      <c r="B42" s="9">
        <v>2140</v>
      </c>
      <c r="C42" s="10" t="s">
        <v>32</v>
      </c>
      <c r="D42" s="91"/>
    </row>
    <row r="43" spans="2:4" ht="14.65" customHeight="1" x14ac:dyDescent="0.25">
      <c r="B43" s="9"/>
      <c r="C43" s="10"/>
      <c r="D43" s="91"/>
    </row>
    <row r="44" spans="2:4" ht="14.65" customHeight="1" x14ac:dyDescent="0.25">
      <c r="B44" s="7">
        <v>2700</v>
      </c>
      <c r="C44" s="8" t="s">
        <v>33</v>
      </c>
      <c r="D44" s="91"/>
    </row>
    <row r="45" spans="2:4" ht="14.65" customHeight="1" x14ac:dyDescent="0.25">
      <c r="B45" s="9">
        <v>2710</v>
      </c>
      <c r="C45" s="10" t="s">
        <v>34</v>
      </c>
      <c r="D45" s="91"/>
    </row>
    <row r="46" spans="2:4" ht="14.65" customHeight="1" x14ac:dyDescent="0.25">
      <c r="B46" s="9">
        <v>2720</v>
      </c>
      <c r="C46" s="10" t="s">
        <v>35</v>
      </c>
      <c r="D46" s="91"/>
    </row>
    <row r="47" spans="2:4" ht="14.65" customHeight="1" x14ac:dyDescent="0.25">
      <c r="B47" s="9"/>
      <c r="C47" s="10"/>
      <c r="D47" s="91"/>
    </row>
    <row r="48" spans="2:4" ht="14.65" customHeight="1" x14ac:dyDescent="0.25">
      <c r="B48" s="7">
        <v>3000</v>
      </c>
      <c r="C48" s="8" t="s">
        <v>36</v>
      </c>
      <c r="D48" s="91"/>
    </row>
    <row r="49" spans="2:4" ht="14.65" customHeight="1" x14ac:dyDescent="0.25">
      <c r="B49" s="9">
        <v>3100</v>
      </c>
      <c r="C49" s="10" t="s">
        <v>37</v>
      </c>
      <c r="D49" s="91"/>
    </row>
    <row r="50" spans="2:4" ht="14.65" customHeight="1" x14ac:dyDescent="0.25">
      <c r="B50" s="9">
        <v>3200</v>
      </c>
      <c r="C50" s="10" t="s">
        <v>38</v>
      </c>
      <c r="D50" s="91"/>
    </row>
    <row r="51" spans="2:4" ht="14.65" customHeight="1" x14ac:dyDescent="0.25">
      <c r="B51" s="9">
        <v>3300</v>
      </c>
      <c r="C51" s="10" t="s">
        <v>39</v>
      </c>
      <c r="D51" s="91"/>
    </row>
    <row r="52" spans="2:4" ht="14.65" customHeight="1" x14ac:dyDescent="0.25">
      <c r="B52" s="9">
        <v>3400</v>
      </c>
      <c r="C52" s="10" t="s">
        <v>40</v>
      </c>
      <c r="D52" s="91"/>
    </row>
    <row r="53" spans="2:4" ht="14.65" customHeight="1" x14ac:dyDescent="0.25">
      <c r="B53" s="9"/>
      <c r="C53" s="10"/>
      <c r="D53" s="91"/>
    </row>
    <row r="54" spans="2:4" ht="14.65" customHeight="1" x14ac:dyDescent="0.25">
      <c r="B54" s="7">
        <v>4000</v>
      </c>
      <c r="C54" s="8" t="s">
        <v>41</v>
      </c>
      <c r="D54" s="91"/>
    </row>
    <row r="55" spans="2:4" ht="14.65" customHeight="1" x14ac:dyDescent="0.25">
      <c r="B55" s="11">
        <v>4100</v>
      </c>
      <c r="C55" s="12" t="s">
        <v>42</v>
      </c>
      <c r="D55" s="91"/>
    </row>
    <row r="56" spans="2:4" ht="14.65" customHeight="1" x14ac:dyDescent="0.25">
      <c r="B56" s="11">
        <v>4101</v>
      </c>
      <c r="C56" s="12" t="s">
        <v>43</v>
      </c>
      <c r="D56" s="91"/>
    </row>
    <row r="57" spans="2:4" ht="14.65" customHeight="1" x14ac:dyDescent="0.25">
      <c r="B57" s="11">
        <v>4102</v>
      </c>
      <c r="C57" s="12" t="s">
        <v>44</v>
      </c>
      <c r="D57" s="91"/>
    </row>
    <row r="58" spans="2:4" ht="14.65" customHeight="1" x14ac:dyDescent="0.25">
      <c r="B58" s="11">
        <v>4103</v>
      </c>
      <c r="C58" s="12" t="s">
        <v>45</v>
      </c>
      <c r="D58" s="91"/>
    </row>
    <row r="59" spans="2:4" ht="14.65" customHeight="1" x14ac:dyDescent="0.25">
      <c r="B59" s="11">
        <v>4200</v>
      </c>
      <c r="C59" s="12" t="s">
        <v>46</v>
      </c>
      <c r="D59" s="91"/>
    </row>
    <row r="60" spans="2:4" ht="14.65" customHeight="1" x14ac:dyDescent="0.25">
      <c r="B60" s="11">
        <v>4201</v>
      </c>
      <c r="C60" s="12" t="s">
        <v>47</v>
      </c>
      <c r="D60" s="91"/>
    </row>
    <row r="61" spans="2:4" ht="14.65" customHeight="1" x14ac:dyDescent="0.25">
      <c r="B61" s="11">
        <v>4202</v>
      </c>
      <c r="C61" s="12" t="s">
        <v>48</v>
      </c>
      <c r="D61" s="91"/>
    </row>
    <row r="62" spans="2:4" ht="14.65" customHeight="1" x14ac:dyDescent="0.25">
      <c r="B62" s="11">
        <v>4203</v>
      </c>
      <c r="C62" s="12" t="s">
        <v>49</v>
      </c>
      <c r="D62" s="91"/>
    </row>
    <row r="63" spans="2:4" ht="14.65" customHeight="1" x14ac:dyDescent="0.25">
      <c r="B63" s="11">
        <v>4300</v>
      </c>
      <c r="C63" s="12" t="s">
        <v>50</v>
      </c>
      <c r="D63" s="91"/>
    </row>
    <row r="64" spans="2:4" ht="14.65" customHeight="1" x14ac:dyDescent="0.25">
      <c r="B64" s="11">
        <v>4301</v>
      </c>
      <c r="C64" s="12" t="s">
        <v>51</v>
      </c>
      <c r="D64" s="91"/>
    </row>
    <row r="65" spans="2:4" ht="14.65" customHeight="1" x14ac:dyDescent="0.25">
      <c r="B65" s="11">
        <v>4302</v>
      </c>
      <c r="C65" s="12" t="s">
        <v>52</v>
      </c>
      <c r="D65" s="91"/>
    </row>
    <row r="66" spans="2:4" ht="14.65" customHeight="1" x14ac:dyDescent="0.25">
      <c r="B66" s="11">
        <v>4303</v>
      </c>
      <c r="C66" s="12" t="s">
        <v>53</v>
      </c>
      <c r="D66" s="91"/>
    </row>
    <row r="67" spans="2:4" ht="14.65" customHeight="1" x14ac:dyDescent="0.25">
      <c r="B67" s="9"/>
      <c r="C67" s="10"/>
      <c r="D67" s="91"/>
    </row>
    <row r="68" spans="2:4" ht="14.65" customHeight="1" x14ac:dyDescent="0.25">
      <c r="B68" s="7">
        <v>5000</v>
      </c>
      <c r="C68" s="8" t="s">
        <v>54</v>
      </c>
      <c r="D68" s="91"/>
    </row>
    <row r="69" spans="2:4" ht="14.65" customHeight="1" x14ac:dyDescent="0.25">
      <c r="B69" s="9">
        <v>5100</v>
      </c>
      <c r="C69" s="10" t="s">
        <v>55</v>
      </c>
      <c r="D69" s="91"/>
    </row>
    <row r="70" spans="2:4" ht="14.65" customHeight="1" x14ac:dyDescent="0.25">
      <c r="B70" s="9">
        <v>5101</v>
      </c>
      <c r="C70" s="10" t="s">
        <v>56</v>
      </c>
      <c r="D70" s="91"/>
    </row>
    <row r="71" spans="2:4" ht="14.65" customHeight="1" x14ac:dyDescent="0.25">
      <c r="B71" s="9">
        <v>5102</v>
      </c>
      <c r="C71" s="10" t="s">
        <v>57</v>
      </c>
      <c r="D71" s="91"/>
    </row>
    <row r="72" spans="2:4" ht="14.65" customHeight="1" x14ac:dyDescent="0.25">
      <c r="B72" s="9">
        <v>5103</v>
      </c>
      <c r="C72" s="10" t="s">
        <v>58</v>
      </c>
      <c r="D72" s="91"/>
    </row>
    <row r="73" spans="2:4" ht="14.65" customHeight="1" x14ac:dyDescent="0.25">
      <c r="B73" s="9">
        <v>5200</v>
      </c>
      <c r="C73" s="10" t="s">
        <v>59</v>
      </c>
      <c r="D73" s="91"/>
    </row>
    <row r="74" spans="2:4" ht="14.65" customHeight="1" x14ac:dyDescent="0.25">
      <c r="B74" s="11">
        <v>5201</v>
      </c>
      <c r="C74" s="10" t="s">
        <v>60</v>
      </c>
      <c r="D74" s="91"/>
    </row>
    <row r="75" spans="2:4" ht="14.65" customHeight="1" x14ac:dyDescent="0.25">
      <c r="B75" s="11">
        <v>5202</v>
      </c>
      <c r="C75" s="10" t="s">
        <v>61</v>
      </c>
      <c r="D75" s="91"/>
    </row>
    <row r="76" spans="2:4" ht="14.65" customHeight="1" x14ac:dyDescent="0.25">
      <c r="B76" s="11">
        <v>5203</v>
      </c>
      <c r="C76" s="10" t="s">
        <v>62</v>
      </c>
      <c r="D76" s="91"/>
    </row>
    <row r="77" spans="2:4" ht="14.65" customHeight="1" x14ac:dyDescent="0.25">
      <c r="B77" s="9">
        <v>5300</v>
      </c>
      <c r="C77" s="10" t="s">
        <v>63</v>
      </c>
      <c r="D77" s="91"/>
    </row>
    <row r="78" spans="2:4" ht="14.65" customHeight="1" x14ac:dyDescent="0.25">
      <c r="B78" s="11">
        <v>5301</v>
      </c>
      <c r="C78" s="10" t="s">
        <v>64</v>
      </c>
      <c r="D78" s="91"/>
    </row>
    <row r="79" spans="2:4" ht="14.65" customHeight="1" x14ac:dyDescent="0.25">
      <c r="B79" s="11">
        <v>5302</v>
      </c>
      <c r="C79" s="10" t="s">
        <v>65</v>
      </c>
      <c r="D79" s="91"/>
    </row>
    <row r="80" spans="2:4" ht="14.65" customHeight="1" x14ac:dyDescent="0.25">
      <c r="B80" s="11">
        <v>5303</v>
      </c>
      <c r="C80" s="10" t="s">
        <v>66</v>
      </c>
      <c r="D80" s="91"/>
    </row>
    <row r="81" spans="2:4" ht="14.65" customHeight="1" x14ac:dyDescent="0.25">
      <c r="B81" s="9">
        <v>5400</v>
      </c>
      <c r="C81" s="10" t="s">
        <v>67</v>
      </c>
      <c r="D81" s="91"/>
    </row>
    <row r="82" spans="2:4" ht="14.65" customHeight="1" x14ac:dyDescent="0.25">
      <c r="B82" s="11">
        <v>5401</v>
      </c>
      <c r="C82" s="10" t="s">
        <v>68</v>
      </c>
      <c r="D82" s="91"/>
    </row>
    <row r="83" spans="2:4" ht="14.65" customHeight="1" x14ac:dyDescent="0.25">
      <c r="B83" s="11">
        <v>5402</v>
      </c>
      <c r="C83" s="10" t="s">
        <v>69</v>
      </c>
      <c r="D83" s="91"/>
    </row>
    <row r="84" spans="2:4" ht="14.65" customHeight="1" x14ac:dyDescent="0.25">
      <c r="B84" s="11">
        <v>5403</v>
      </c>
      <c r="C84" s="10" t="s">
        <v>70</v>
      </c>
      <c r="D84" s="91"/>
    </row>
    <row r="85" spans="2:4" ht="14.65" customHeight="1" x14ac:dyDescent="0.25">
      <c r="B85" s="11"/>
      <c r="C85" s="12"/>
      <c r="D85" s="91"/>
    </row>
    <row r="86" spans="2:4" ht="14.65" customHeight="1" x14ac:dyDescent="0.25">
      <c r="B86" s="7">
        <v>6000</v>
      </c>
      <c r="C86" s="8" t="s">
        <v>71</v>
      </c>
      <c r="D86" s="91"/>
    </row>
    <row r="87" spans="2:4" ht="14.65" customHeight="1" x14ac:dyDescent="0.25">
      <c r="B87" s="9">
        <v>6100</v>
      </c>
      <c r="C87" s="10" t="s">
        <v>72</v>
      </c>
      <c r="D87" s="91"/>
    </row>
    <row r="88" spans="2:4" ht="14.65" customHeight="1" x14ac:dyDescent="0.25">
      <c r="B88" s="9">
        <v>6110</v>
      </c>
      <c r="C88" s="10" t="s">
        <v>73</v>
      </c>
      <c r="D88" s="91"/>
    </row>
    <row r="89" spans="2:4" ht="14.65" customHeight="1" x14ac:dyDescent="0.25">
      <c r="B89" s="9">
        <v>6120</v>
      </c>
      <c r="C89" s="10" t="s">
        <v>74</v>
      </c>
      <c r="D89" s="91"/>
    </row>
    <row r="90" spans="2:4" ht="14.65" customHeight="1" x14ac:dyDescent="0.25">
      <c r="B90" s="9">
        <v>6130</v>
      </c>
      <c r="C90" s="10" t="s">
        <v>75</v>
      </c>
      <c r="D90" s="91"/>
    </row>
    <row r="91" spans="2:4" ht="14.65" customHeight="1" x14ac:dyDescent="0.25">
      <c r="B91" s="9">
        <v>6140</v>
      </c>
      <c r="C91" s="10" t="s">
        <v>76</v>
      </c>
      <c r="D91" s="91"/>
    </row>
    <row r="92" spans="2:4" ht="14.65" customHeight="1" x14ac:dyDescent="0.25">
      <c r="B92" s="9">
        <v>6150</v>
      </c>
      <c r="C92" s="10" t="s">
        <v>77</v>
      </c>
      <c r="D92" s="91"/>
    </row>
    <row r="93" spans="2:4" ht="14.65" customHeight="1" x14ac:dyDescent="0.25">
      <c r="B93" s="9">
        <v>6160</v>
      </c>
      <c r="C93" s="10" t="s">
        <v>78</v>
      </c>
      <c r="D93" s="91"/>
    </row>
    <row r="94" spans="2:4" ht="14.65" customHeight="1" x14ac:dyDescent="0.25">
      <c r="B94" s="9">
        <v>6170</v>
      </c>
      <c r="C94" s="10" t="s">
        <v>79</v>
      </c>
      <c r="D94" s="91"/>
    </row>
    <row r="95" spans="2:4" ht="14.65" customHeight="1" x14ac:dyDescent="0.25">
      <c r="B95" s="9">
        <v>6180</v>
      </c>
      <c r="C95" s="10" t="s">
        <v>80</v>
      </c>
      <c r="D95" s="91"/>
    </row>
    <row r="96" spans="2:4" ht="14.65" customHeight="1" x14ac:dyDescent="0.25">
      <c r="B96" s="9">
        <v>6190</v>
      </c>
      <c r="C96" s="10" t="s">
        <v>81</v>
      </c>
      <c r="D96" s="91"/>
    </row>
    <row r="97" spans="2:4" ht="14.65" customHeight="1" x14ac:dyDescent="0.25">
      <c r="B97" s="9"/>
      <c r="C97" s="10"/>
      <c r="D97" s="91"/>
    </row>
    <row r="98" spans="2:4" ht="14.65" customHeight="1" x14ac:dyDescent="0.25">
      <c r="B98" s="7">
        <v>7000</v>
      </c>
      <c r="C98" s="8" t="s">
        <v>82</v>
      </c>
      <c r="D98" s="91"/>
    </row>
    <row r="99" spans="2:4" ht="14.65" customHeight="1" x14ac:dyDescent="0.25">
      <c r="B99" s="9">
        <v>7100</v>
      </c>
      <c r="C99" s="10" t="s">
        <v>83</v>
      </c>
      <c r="D99" s="91"/>
    </row>
    <row r="100" spans="2:4" ht="14.65" customHeight="1" x14ac:dyDescent="0.25">
      <c r="B100" s="9"/>
      <c r="C100" s="10"/>
      <c r="D100" s="91"/>
    </row>
    <row r="101" spans="2:4" ht="14.65" customHeight="1" x14ac:dyDescent="0.25">
      <c r="B101" s="7">
        <v>8000</v>
      </c>
      <c r="C101" s="8" t="s">
        <v>84</v>
      </c>
      <c r="D101" s="91"/>
    </row>
    <row r="102" spans="2:4" ht="14.65" customHeight="1" x14ac:dyDescent="0.25">
      <c r="B102" s="9">
        <v>8100</v>
      </c>
      <c r="C102" s="10" t="s">
        <v>85</v>
      </c>
      <c r="D102" s="91"/>
    </row>
    <row r="103" spans="2:4" ht="14.65" customHeight="1" x14ac:dyDescent="0.25">
      <c r="B103" s="9">
        <v>8200</v>
      </c>
      <c r="C103" s="10" t="s">
        <v>86</v>
      </c>
      <c r="D103" s="91"/>
    </row>
    <row r="104" spans="2:4" s="1" customFormat="1" ht="15" x14ac:dyDescent="0.25">
      <c r="B104" s="1" t="s">
        <v>137</v>
      </c>
    </row>
    <row r="105" spans="2:4" s="1" customFormat="1" ht="15" x14ac:dyDescent="0.25"/>
    <row r="106" spans="2:4" ht="14.65" hidden="1" customHeight="1" x14ac:dyDescent="0.25">
      <c r="B106" s="1"/>
      <c r="C106" s="1"/>
      <c r="D106" s="1"/>
    </row>
    <row r="107" spans="2:4" ht="14.65" hidden="1" customHeight="1" x14ac:dyDescent="0.25">
      <c r="B107" s="1"/>
      <c r="C107" s="1"/>
      <c r="D107" s="1"/>
    </row>
    <row r="108" spans="2:4" ht="14.65" hidden="1" customHeight="1" x14ac:dyDescent="0.25">
      <c r="B108" s="1"/>
      <c r="C108" s="1"/>
      <c r="D108" s="1"/>
    </row>
    <row r="109" spans="2:4" ht="14.65" hidden="1" customHeight="1" x14ac:dyDescent="0.25">
      <c r="B109" s="1"/>
      <c r="C109" s="1"/>
      <c r="D109" s="1"/>
    </row>
    <row r="110" spans="2:4" ht="14.65" hidden="1" customHeight="1" x14ac:dyDescent="0.25">
      <c r="B110" s="1"/>
      <c r="C110" s="1"/>
      <c r="D110" s="1"/>
    </row>
    <row r="111" spans="2:4" ht="14.65" hidden="1" customHeight="1" x14ac:dyDescent="0.25">
      <c r="B111" s="1"/>
      <c r="C111" s="1"/>
      <c r="D111" s="1"/>
    </row>
    <row r="112" spans="2:4" ht="14.65" hidden="1" customHeight="1" x14ac:dyDescent="0.25">
      <c r="B112" s="1"/>
      <c r="C112" s="1"/>
      <c r="D112" s="1"/>
    </row>
    <row r="113" spans="2:4" ht="14.65" hidden="1" customHeight="1" x14ac:dyDescent="0.25">
      <c r="B113" s="1"/>
      <c r="C113" s="1"/>
      <c r="D113" s="1"/>
    </row>
    <row r="114" spans="2:4" ht="14.65" hidden="1" customHeight="1" x14ac:dyDescent="0.25">
      <c r="B114" s="1"/>
      <c r="C114" s="1"/>
      <c r="D114" s="1"/>
    </row>
    <row r="115" spans="2:4" ht="14.65" hidden="1" customHeight="1" x14ac:dyDescent="0.25">
      <c r="B115" s="1"/>
      <c r="C115" s="1"/>
      <c r="D115" s="1"/>
    </row>
    <row r="116" spans="2:4" ht="14.65" hidden="1" customHeight="1" x14ac:dyDescent="0.25">
      <c r="B116" s="1"/>
      <c r="C116" s="1"/>
      <c r="D116" s="1"/>
    </row>
    <row r="117" spans="2:4" ht="14.65" hidden="1" customHeight="1" x14ac:dyDescent="0.25">
      <c r="B117" s="1"/>
      <c r="C117" s="1"/>
      <c r="D117" s="1"/>
    </row>
    <row r="118" spans="2:4" ht="15" hidden="1" x14ac:dyDescent="0.25">
      <c r="B118" s="1"/>
      <c r="C118" s="1"/>
      <c r="D118" s="1"/>
    </row>
    <row r="119" spans="2:4" ht="15" hidden="1" x14ac:dyDescent="0.25">
      <c r="B119" s="1"/>
      <c r="C119" s="1"/>
      <c r="D119" s="1"/>
    </row>
    <row r="120" spans="2:4" ht="15" hidden="1" x14ac:dyDescent="0.25">
      <c r="B120" s="1"/>
      <c r="C120" s="1"/>
      <c r="D120" s="1"/>
    </row>
    <row r="121" spans="2:4" ht="15" hidden="1" x14ac:dyDescent="0.25">
      <c r="B121" s="1"/>
      <c r="C121" s="1"/>
      <c r="D121" s="1"/>
    </row>
    <row r="122" spans="2:4" ht="15" hidden="1" x14ac:dyDescent="0.25">
      <c r="B122" s="1"/>
      <c r="C122" s="1"/>
      <c r="D122" s="1"/>
    </row>
    <row r="123" spans="2:4" ht="15" hidden="1" x14ac:dyDescent="0.25">
      <c r="B123" s="1"/>
      <c r="C123" s="1"/>
      <c r="D123" s="1"/>
    </row>
    <row r="124" spans="2:4" ht="15" hidden="1" x14ac:dyDescent="0.25">
      <c r="B124" s="1"/>
      <c r="C124" s="1"/>
      <c r="D124" s="1"/>
    </row>
    <row r="125" spans="2:4" ht="15" hidden="1" x14ac:dyDescent="0.25">
      <c r="B125" s="1"/>
      <c r="C125" s="1"/>
      <c r="D125" s="1"/>
    </row>
    <row r="126" spans="2:4" ht="15" hidden="1" x14ac:dyDescent="0.25">
      <c r="B126" s="1"/>
      <c r="C126" s="1"/>
      <c r="D126" s="1"/>
    </row>
    <row r="127" spans="2:4" ht="15" hidden="1" x14ac:dyDescent="0.25">
      <c r="B127" s="1"/>
      <c r="C127" s="1"/>
      <c r="D127" s="1"/>
    </row>
    <row r="128" spans="2:4" ht="15" hidden="1" x14ac:dyDescent="0.25">
      <c r="B128" s="1"/>
      <c r="C128" s="1"/>
      <c r="D128" s="1"/>
    </row>
    <row r="129" spans="2:4" ht="15" hidden="1" x14ac:dyDescent="0.25">
      <c r="B129" s="1"/>
      <c r="C129" s="1"/>
      <c r="D129" s="1"/>
    </row>
    <row r="130" spans="2:4" ht="15" hidden="1" x14ac:dyDescent="0.25">
      <c r="B130" s="1"/>
      <c r="C130" s="1"/>
      <c r="D130" s="1"/>
    </row>
    <row r="131" spans="2:4" ht="15" hidden="1" x14ac:dyDescent="0.25">
      <c r="B131" s="1"/>
      <c r="C131" s="1"/>
      <c r="D131" s="1"/>
    </row>
    <row r="132" spans="2:4" ht="15" hidden="1" x14ac:dyDescent="0.25">
      <c r="B132" s="1"/>
      <c r="C132" s="1"/>
      <c r="D132" s="1"/>
    </row>
    <row r="133" spans="2:4" ht="15" hidden="1" x14ac:dyDescent="0.25">
      <c r="B133" s="1"/>
      <c r="C133" s="1"/>
      <c r="D133" s="1"/>
    </row>
    <row r="134" spans="2:4" ht="15" hidden="1" x14ac:dyDescent="0.25">
      <c r="B134" s="1"/>
      <c r="C134" s="1"/>
      <c r="D134" s="1"/>
    </row>
    <row r="135" spans="2:4" ht="15" hidden="1" x14ac:dyDescent="0.25">
      <c r="B135" s="1"/>
      <c r="C135" s="1"/>
      <c r="D135" s="1"/>
    </row>
    <row r="136" spans="2:4" ht="15" hidden="1" x14ac:dyDescent="0.25">
      <c r="B136" s="1"/>
      <c r="C136" s="1"/>
      <c r="D136" s="1"/>
    </row>
    <row r="137" spans="2:4" ht="15" hidden="1" x14ac:dyDescent="0.25">
      <c r="B137" s="1"/>
      <c r="C137" s="1"/>
      <c r="D137" s="1"/>
    </row>
    <row r="138" spans="2:4" ht="15" hidden="1" x14ac:dyDescent="0.25">
      <c r="B138" s="1"/>
      <c r="C138" s="1"/>
      <c r="D138" s="1"/>
    </row>
    <row r="139" spans="2:4" ht="15" hidden="1" x14ac:dyDescent="0.25">
      <c r="B139" s="1"/>
      <c r="C139" s="1"/>
      <c r="D139" s="1"/>
    </row>
    <row r="140" spans="2:4" ht="15" hidden="1" x14ac:dyDescent="0.25">
      <c r="B140" s="1"/>
      <c r="C140" s="1"/>
      <c r="D140" s="1"/>
    </row>
    <row r="141" spans="2:4" ht="15" hidden="1" x14ac:dyDescent="0.25">
      <c r="B141" s="1"/>
      <c r="C141" s="1"/>
      <c r="D141" s="1"/>
    </row>
    <row r="142" spans="2:4" ht="15" hidden="1" x14ac:dyDescent="0.25">
      <c r="B142" s="1"/>
      <c r="C142" s="1"/>
      <c r="D142" s="1"/>
    </row>
    <row r="143" spans="2:4" ht="15" hidden="1" x14ac:dyDescent="0.25">
      <c r="B143" s="1"/>
      <c r="C143" s="1"/>
      <c r="D143" s="1"/>
    </row>
    <row r="144" spans="2:4" ht="15" hidden="1" x14ac:dyDescent="0.25">
      <c r="B144" s="1"/>
      <c r="C144" s="1"/>
      <c r="D144" s="1"/>
    </row>
    <row r="145" spans="2:4" ht="15" hidden="1" x14ac:dyDescent="0.25">
      <c r="B145" s="1"/>
      <c r="C145" s="1"/>
      <c r="D145" s="1"/>
    </row>
    <row r="146" spans="2:4" ht="15" hidden="1" x14ac:dyDescent="0.25">
      <c r="B146" s="1"/>
      <c r="C146" s="1"/>
      <c r="D146" s="1"/>
    </row>
    <row r="147" spans="2:4" ht="15" hidden="1" x14ac:dyDescent="0.25">
      <c r="B147" s="1"/>
      <c r="C147" s="1"/>
      <c r="D147" s="1"/>
    </row>
    <row r="148" spans="2:4" ht="15" hidden="1" x14ac:dyDescent="0.25">
      <c r="B148" s="1"/>
      <c r="C148" s="1"/>
      <c r="D148" s="1"/>
    </row>
    <row r="149" spans="2:4" ht="15" hidden="1" x14ac:dyDescent="0.25">
      <c r="B149" s="1"/>
      <c r="C149" s="1"/>
      <c r="D149" s="1"/>
    </row>
    <row r="150" spans="2:4" ht="15" hidden="1" x14ac:dyDescent="0.25">
      <c r="B150" s="1"/>
      <c r="C150" s="1"/>
      <c r="D150" s="1"/>
    </row>
    <row r="151" spans="2:4" ht="15" hidden="1" x14ac:dyDescent="0.25">
      <c r="B151" s="1"/>
      <c r="C151" s="1"/>
      <c r="D151" s="1"/>
    </row>
    <row r="152" spans="2:4" ht="15" hidden="1" x14ac:dyDescent="0.25">
      <c r="B152" s="1"/>
      <c r="C152" s="1"/>
      <c r="D152" s="1"/>
    </row>
    <row r="153" spans="2:4" ht="15" hidden="1" x14ac:dyDescent="0.25">
      <c r="B153" s="1"/>
      <c r="C153" s="1"/>
      <c r="D153" s="1"/>
    </row>
    <row r="154" spans="2:4" ht="15" hidden="1" x14ac:dyDescent="0.25">
      <c r="B154" s="1"/>
      <c r="C154" s="1"/>
      <c r="D154" s="1"/>
    </row>
    <row r="155" spans="2:4" ht="15" hidden="1" x14ac:dyDescent="0.25">
      <c r="B155" s="1"/>
      <c r="C155" s="1"/>
      <c r="D155" s="1"/>
    </row>
    <row r="156" spans="2:4" ht="15" hidden="1" x14ac:dyDescent="0.25">
      <c r="B156" s="1"/>
      <c r="C156" s="1"/>
      <c r="D156" s="1"/>
    </row>
    <row r="157" spans="2:4" ht="15" hidden="1" x14ac:dyDescent="0.25">
      <c r="B157" s="1"/>
      <c r="C157" s="1"/>
      <c r="D157" s="1"/>
    </row>
    <row r="158" spans="2:4" ht="15" hidden="1" x14ac:dyDescent="0.25">
      <c r="B158" s="1"/>
      <c r="C158" s="1"/>
      <c r="D158" s="1"/>
    </row>
    <row r="159" spans="2:4" ht="15" hidden="1" x14ac:dyDescent="0.25">
      <c r="B159" s="1"/>
      <c r="C159" s="1"/>
      <c r="D159" s="1"/>
    </row>
    <row r="160" spans="2:4" ht="15" hidden="1" x14ac:dyDescent="0.25">
      <c r="B160" s="1"/>
      <c r="C160" s="1"/>
      <c r="D160" s="1"/>
    </row>
    <row r="161" spans="2:4" ht="15" hidden="1" x14ac:dyDescent="0.25">
      <c r="B161" s="1"/>
      <c r="C161" s="1"/>
      <c r="D161" s="1"/>
    </row>
    <row r="162" spans="2:4" ht="15" hidden="1" x14ac:dyDescent="0.25">
      <c r="B162" s="1"/>
      <c r="C162" s="1"/>
      <c r="D162" s="1"/>
    </row>
    <row r="163" spans="2:4" ht="15" hidden="1" x14ac:dyDescent="0.25">
      <c r="B163" s="1"/>
      <c r="C163" s="1"/>
      <c r="D163" s="1"/>
    </row>
    <row r="164" spans="2:4" ht="15" hidden="1" x14ac:dyDescent="0.25">
      <c r="B164" s="1"/>
      <c r="C164" s="1"/>
      <c r="D164" s="1"/>
    </row>
    <row r="165" spans="2:4" ht="15" hidden="1" x14ac:dyDescent="0.25">
      <c r="B165" s="1"/>
      <c r="C165" s="1"/>
      <c r="D165" s="1"/>
    </row>
    <row r="166" spans="2:4" ht="15" hidden="1" x14ac:dyDescent="0.25">
      <c r="B166" s="1"/>
      <c r="C166" s="1"/>
      <c r="D166" s="1"/>
    </row>
    <row r="167" spans="2:4" ht="15" hidden="1" x14ac:dyDescent="0.25">
      <c r="B167" s="1"/>
      <c r="C167" s="1"/>
      <c r="D167" s="1"/>
    </row>
    <row r="168" spans="2:4" ht="15" hidden="1" x14ac:dyDescent="0.25">
      <c r="B168" s="1"/>
      <c r="C168" s="1"/>
      <c r="D168" s="1"/>
    </row>
    <row r="169" spans="2:4" ht="15" hidden="1" x14ac:dyDescent="0.25">
      <c r="B169" s="1"/>
      <c r="C169" s="1"/>
      <c r="D169" s="1"/>
    </row>
    <row r="170" spans="2:4" ht="15" hidden="1" x14ac:dyDescent="0.25">
      <c r="B170" s="1"/>
      <c r="C170" s="1"/>
      <c r="D170" s="1"/>
    </row>
    <row r="171" spans="2:4" ht="15" hidden="1" x14ac:dyDescent="0.25">
      <c r="B171" s="1"/>
      <c r="C171" s="1"/>
      <c r="D171" s="1"/>
    </row>
    <row r="172" spans="2:4" ht="15" hidden="1" x14ac:dyDescent="0.25">
      <c r="B172" s="1"/>
      <c r="C172" s="1"/>
      <c r="D172" s="1"/>
    </row>
    <row r="173" spans="2:4" ht="15" hidden="1" x14ac:dyDescent="0.25">
      <c r="B173" s="1"/>
      <c r="C173" s="1"/>
      <c r="D173" s="1"/>
    </row>
    <row r="174" spans="2:4" ht="15" hidden="1" x14ac:dyDescent="0.25">
      <c r="B174" s="1"/>
      <c r="C174" s="1"/>
      <c r="D174" s="1"/>
    </row>
    <row r="175" spans="2:4" ht="15" hidden="1" x14ac:dyDescent="0.25">
      <c r="B175" s="1"/>
      <c r="C175" s="1"/>
      <c r="D175" s="1"/>
    </row>
    <row r="176" spans="2:4" ht="15" hidden="1" x14ac:dyDescent="0.25">
      <c r="B176" s="1"/>
      <c r="C176" s="1"/>
      <c r="D176" s="1"/>
    </row>
    <row r="177" spans="2:4" ht="15" hidden="1" x14ac:dyDescent="0.25">
      <c r="B177" s="1"/>
      <c r="C177" s="1"/>
      <c r="D177" s="1"/>
    </row>
    <row r="178" spans="2:4" ht="15" hidden="1" x14ac:dyDescent="0.25">
      <c r="B178" s="1"/>
      <c r="C178" s="1"/>
      <c r="D178" s="1"/>
    </row>
    <row r="179" spans="2:4" ht="15" hidden="1" x14ac:dyDescent="0.25">
      <c r="B179" s="1"/>
      <c r="C179" s="1"/>
      <c r="D179" s="1"/>
    </row>
    <row r="180" spans="2:4" ht="15" hidden="1" x14ac:dyDescent="0.25">
      <c r="B180" s="1"/>
      <c r="C180" s="1"/>
      <c r="D180" s="1"/>
    </row>
    <row r="181" spans="2:4" ht="15" hidden="1" x14ac:dyDescent="0.25">
      <c r="B181" s="1"/>
      <c r="C181" s="1"/>
      <c r="D181" s="1"/>
    </row>
    <row r="182" spans="2:4" ht="15" hidden="1" x14ac:dyDescent="0.25">
      <c r="B182" s="1"/>
      <c r="C182" s="1"/>
      <c r="D182" s="1"/>
    </row>
    <row r="183" spans="2:4" ht="15" hidden="1" x14ac:dyDescent="0.25">
      <c r="B183" s="1"/>
      <c r="C183" s="1"/>
      <c r="D183" s="1"/>
    </row>
    <row r="184" spans="2:4" ht="15" hidden="1" x14ac:dyDescent="0.25">
      <c r="B184" s="1"/>
      <c r="C184" s="1"/>
      <c r="D184" s="1"/>
    </row>
    <row r="185" spans="2:4" ht="15" hidden="1" x14ac:dyDescent="0.25">
      <c r="B185" s="1"/>
      <c r="C185" s="1"/>
      <c r="D185" s="1"/>
    </row>
    <row r="186" spans="2:4" ht="15" hidden="1" x14ac:dyDescent="0.25"/>
    <row r="187" spans="2:4" ht="15" hidden="1" x14ac:dyDescent="0.25"/>
    <row r="188" spans="2:4" ht="15" hidden="1" x14ac:dyDescent="0.25"/>
    <row r="189" spans="2:4" ht="15" hidden="1" x14ac:dyDescent="0.25"/>
    <row r="190" spans="2:4" ht="15" hidden="1" x14ac:dyDescent="0.25"/>
    <row r="191" spans="2:4" ht="15" hidden="1" x14ac:dyDescent="0.25"/>
    <row r="192" spans="2:4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9"/>
  <sheetViews>
    <sheetView showGridLines="0" workbookViewId="0"/>
  </sheetViews>
  <sheetFormatPr defaultColWidth="0" defaultRowHeight="0" customHeight="1" zeroHeight="1" x14ac:dyDescent="0.25"/>
  <cols>
    <col min="1" max="1" width="5.7109375" style="1" customWidth="1"/>
    <col min="2" max="2" width="7.42578125" style="13" hidden="1" customWidth="1"/>
    <col min="3" max="3" width="8.7109375" style="22" hidden="1" customWidth="1"/>
    <col min="4" max="4" width="8.7109375" style="23" hidden="1" customWidth="1"/>
    <col min="5" max="5" width="5" style="24" hidden="1" customWidth="1"/>
    <col min="6" max="6" width="12.42578125" customWidth="1"/>
    <col min="7" max="7" width="37.140625" customWidth="1"/>
    <col min="8" max="8" width="16.28515625" style="48" customWidth="1"/>
    <col min="9" max="9" width="15.140625" style="48" customWidth="1"/>
    <col min="10" max="10" width="6.42578125" style="17" customWidth="1"/>
    <col min="11" max="11" width="15.140625" style="17" hidden="1" customWidth="1"/>
    <col min="12" max="16384" width="8.7109375" hidden="1"/>
  </cols>
  <sheetData>
    <row r="1" spans="1:11" s="17" customFormat="1" ht="14.65" customHeight="1" x14ac:dyDescent="0.25">
      <c r="A1" s="1"/>
      <c r="B1" s="13"/>
      <c r="C1" s="14"/>
      <c r="D1" s="15"/>
      <c r="E1" s="16"/>
      <c r="H1" s="18"/>
    </row>
    <row r="2" spans="1:11" ht="18.399999999999999" customHeight="1" thickBot="1" x14ac:dyDescent="0.3">
      <c r="B2" s="1"/>
      <c r="C2" s="1"/>
      <c r="D2" s="1"/>
      <c r="E2" s="1"/>
      <c r="F2" s="1"/>
      <c r="G2" s="1"/>
      <c r="H2" s="1"/>
      <c r="I2" s="1"/>
      <c r="J2" s="1"/>
      <c r="K2" s="19"/>
    </row>
    <row r="3" spans="1:11" s="17" customFormat="1" ht="10.5" customHeight="1" thickTop="1" x14ac:dyDescent="0.25">
      <c r="A3" s="1"/>
      <c r="B3" s="20"/>
      <c r="C3" s="21"/>
      <c r="D3" s="14"/>
      <c r="F3" s="18"/>
      <c r="G3" s="18"/>
    </row>
    <row r="4" spans="1:11" s="17" customFormat="1" ht="14.65" customHeight="1" x14ac:dyDescent="0.25">
      <c r="A4" s="1"/>
      <c r="B4" s="20"/>
      <c r="C4" s="21"/>
      <c r="D4" s="100" t="s">
        <v>12</v>
      </c>
      <c r="E4" s="100"/>
      <c r="F4" s="100"/>
      <c r="G4" s="100"/>
      <c r="H4" s="100"/>
      <c r="I4" s="100"/>
    </row>
    <row r="5" spans="1:11" s="17" customFormat="1" ht="14.65" customHeight="1" x14ac:dyDescent="0.25">
      <c r="A5" s="1"/>
      <c r="B5" s="20"/>
      <c r="C5" s="21"/>
      <c r="D5" s="101" t="s">
        <v>129</v>
      </c>
      <c r="E5" s="101"/>
      <c r="F5" s="101"/>
      <c r="G5" s="101"/>
      <c r="H5" s="101"/>
      <c r="I5" s="101"/>
    </row>
    <row r="6" spans="1:11" s="17" customFormat="1" ht="14.65" customHeight="1" x14ac:dyDescent="0.25">
      <c r="A6" s="1"/>
      <c r="B6" s="13"/>
      <c r="C6" s="14"/>
      <c r="D6" s="15"/>
      <c r="E6" s="16"/>
      <c r="F6" s="102"/>
      <c r="H6" s="18"/>
      <c r="I6" s="18"/>
    </row>
    <row r="7" spans="1:11" ht="14.65" customHeight="1" x14ac:dyDescent="0.25">
      <c r="F7" s="102"/>
      <c r="G7" s="17"/>
      <c r="H7" s="18"/>
      <c r="I7" s="18"/>
    </row>
    <row r="8" spans="1:11" ht="14.65" customHeight="1" x14ac:dyDescent="0.25">
      <c r="B8" s="13">
        <f>MAX(B9:B44)</f>
        <v>17</v>
      </c>
      <c r="E8" s="25" t="s">
        <v>87</v>
      </c>
      <c r="F8" s="26" t="s">
        <v>88</v>
      </c>
      <c r="G8" s="27" t="s">
        <v>1</v>
      </c>
      <c r="H8" s="28" t="s">
        <v>130</v>
      </c>
      <c r="I8" s="28" t="s">
        <v>131</v>
      </c>
    </row>
    <row r="9" spans="1:11" ht="14.65" customHeight="1" x14ac:dyDescent="0.25">
      <c r="B9" s="13">
        <v>0</v>
      </c>
      <c r="C9" s="22">
        <v>0</v>
      </c>
      <c r="D9" s="23">
        <v>0</v>
      </c>
      <c r="E9" s="25"/>
      <c r="F9" s="29"/>
      <c r="G9" s="30"/>
      <c r="H9" s="31" t="str">
        <f>IF(H44=H95,"Balance","Not Balance")</f>
        <v>Balance</v>
      </c>
      <c r="I9" s="31" t="str">
        <f>IF(I44=I95,"Balance","Not Balance")</f>
        <v>Balance</v>
      </c>
    </row>
    <row r="10" spans="1:11" ht="14.65" customHeight="1" x14ac:dyDescent="0.25">
      <c r="B10" s="13">
        <f>IF(OR(G10&lt;&gt;"",E10="c"),IF(G10&lt;&gt;"LIABILITIES",B9+1,100),B9)</f>
        <v>1</v>
      </c>
      <c r="C10" s="22">
        <f t="shared" ref="C10:C44" si="0">IF(AND(G10="TOTAL ASSETS",maxaktiva&lt;maxpasiva),maxpasiva,B10)</f>
        <v>1</v>
      </c>
      <c r="D10" s="23">
        <f t="shared" ref="D10:D73" si="1">IF(G10&lt;&gt;"",D9+1,D9)</f>
        <v>1</v>
      </c>
      <c r="E10" s="25" t="s">
        <v>89</v>
      </c>
      <c r="F10" s="32"/>
      <c r="G10" s="33" t="s">
        <v>2</v>
      </c>
      <c r="H10" s="34"/>
      <c r="I10" s="35"/>
    </row>
    <row r="11" spans="1:11" ht="14.65" customHeight="1" x14ac:dyDescent="0.25">
      <c r="B11" s="13">
        <f t="shared" ref="B11:B44" si="2">IF(OR(G11&lt;&gt;"",E11="c"),IF(G11&lt;&gt;"LIABILITIES",B10+1,100),B10)</f>
        <v>2</v>
      </c>
      <c r="C11" s="22">
        <f t="shared" si="0"/>
        <v>2</v>
      </c>
      <c r="D11" s="23">
        <f t="shared" si="1"/>
        <v>2</v>
      </c>
      <c r="E11" s="25" t="s">
        <v>90</v>
      </c>
      <c r="F11" s="36"/>
      <c r="G11" s="37" t="s">
        <v>3</v>
      </c>
      <c r="H11" s="85"/>
      <c r="I11" s="39" t="str">
        <f t="shared" ref="I11" si="3">IF(F11&lt;&gt;"",H11+SUMIF(Jurnal_Kas,F11,Jurnal_Kas_Debet)+SUMIF(Jurnal_Pembelian,F11,Jurnal_Pembelian_Debet)+SUMIF(Jurnal_Umum,F11,Jurnal_Umum_Debet)+SUMIF(Jurnal_Penyesuaian,F11,Jurnal_Penyesuaian_Debet)+SUMIF(Jurnal_Penjualan,F11,Jurnal_Penjualan_Debet)-(SUMIF(Jurnal_Kas,F11,Jurnal_Kas_Kredit)+SUMIF(Jurnal_Pembelian,F11,Jurnal_Pembelian_Kredit)+SUMIF(Jurnal_Umum,F11,Jurnal_Umum_Kredit)+SUMIF(Jurnal_Penyesuaian,F11,Jurnal_Penyesuaian_Kredit)+SUMIF(Jurnal_Penjualan,F11,Jurnal_Penjualan_Kredit)),"")</f>
        <v/>
      </c>
    </row>
    <row r="12" spans="1:11" ht="14.65" customHeight="1" x14ac:dyDescent="0.25">
      <c r="B12" s="13">
        <f t="shared" si="2"/>
        <v>3</v>
      </c>
      <c r="C12" s="22">
        <f t="shared" si="0"/>
        <v>3</v>
      </c>
      <c r="D12" s="23">
        <f t="shared" si="1"/>
        <v>3</v>
      </c>
      <c r="E12" s="40"/>
      <c r="F12" s="9">
        <v>1110</v>
      </c>
      <c r="G12" s="41" t="str">
        <f t="shared" ref="G12:G42" si="4">IF(F12&lt;&gt;"",VLOOKUP(F12,ChartofAccountsTable,2,FALSE),"")</f>
        <v>CASH - Petty Cash</v>
      </c>
      <c r="H12" s="38"/>
      <c r="I12" s="86">
        <v>200</v>
      </c>
    </row>
    <row r="13" spans="1:11" ht="14.65" customHeight="1" x14ac:dyDescent="0.25">
      <c r="B13" s="13">
        <f t="shared" si="2"/>
        <v>4</v>
      </c>
      <c r="C13" s="22">
        <f t="shared" si="0"/>
        <v>4</v>
      </c>
      <c r="D13" s="23">
        <f t="shared" si="1"/>
        <v>4</v>
      </c>
      <c r="E13" s="40"/>
      <c r="F13" s="9">
        <v>1120</v>
      </c>
      <c r="G13" s="41" t="str">
        <f t="shared" si="4"/>
        <v>CASH - Operating Account</v>
      </c>
      <c r="H13" s="38">
        <v>700</v>
      </c>
      <c r="I13" s="86">
        <v>1324.15</v>
      </c>
    </row>
    <row r="14" spans="1:11" ht="14.65" customHeight="1" x14ac:dyDescent="0.25">
      <c r="B14" s="13">
        <f t="shared" si="2"/>
        <v>5</v>
      </c>
      <c r="C14" s="22">
        <f t="shared" si="0"/>
        <v>5</v>
      </c>
      <c r="D14" s="23">
        <f t="shared" si="1"/>
        <v>5</v>
      </c>
      <c r="E14" s="40"/>
      <c r="F14" s="9">
        <v>1130</v>
      </c>
      <c r="G14" s="41" t="str">
        <f t="shared" si="4"/>
        <v>Central Bank</v>
      </c>
      <c r="H14" s="38">
        <v>1727.5</v>
      </c>
      <c r="I14" s="86">
        <v>3691.5</v>
      </c>
    </row>
    <row r="15" spans="1:11" ht="14.65" customHeight="1" x14ac:dyDescent="0.25">
      <c r="B15" s="13">
        <f t="shared" si="2"/>
        <v>6</v>
      </c>
      <c r="C15" s="22">
        <f t="shared" si="0"/>
        <v>6</v>
      </c>
      <c r="D15" s="23">
        <f t="shared" si="1"/>
        <v>6</v>
      </c>
      <c r="E15" s="40"/>
      <c r="F15" s="9">
        <v>1250</v>
      </c>
      <c r="G15" s="41" t="str">
        <f t="shared" si="4"/>
        <v>Account Receivables</v>
      </c>
      <c r="H15" s="38">
        <v>1534.35</v>
      </c>
      <c r="I15" s="86">
        <v>4956.6999999999989</v>
      </c>
    </row>
    <row r="16" spans="1:11" ht="14.65" customHeight="1" x14ac:dyDescent="0.25">
      <c r="B16" s="13">
        <f t="shared" si="2"/>
        <v>7</v>
      </c>
      <c r="C16" s="22">
        <f t="shared" si="0"/>
        <v>7</v>
      </c>
      <c r="D16" s="23">
        <f t="shared" si="1"/>
        <v>7</v>
      </c>
      <c r="E16" s="40"/>
      <c r="F16" s="9">
        <v>1310</v>
      </c>
      <c r="G16" s="41" t="str">
        <f t="shared" si="4"/>
        <v>Product Inventory</v>
      </c>
      <c r="H16" s="38">
        <v>5204.6499999999996</v>
      </c>
      <c r="I16" s="86">
        <v>4588.75</v>
      </c>
    </row>
    <row r="17" spans="2:9" ht="14.65" customHeight="1" x14ac:dyDescent="0.25">
      <c r="B17" s="13">
        <f t="shared" si="2"/>
        <v>8</v>
      </c>
      <c r="C17" s="22">
        <f t="shared" si="0"/>
        <v>8</v>
      </c>
      <c r="D17" s="23">
        <f t="shared" si="1"/>
        <v>8</v>
      </c>
      <c r="E17" s="40"/>
      <c r="F17" s="9">
        <v>1360</v>
      </c>
      <c r="G17" s="41" t="str">
        <f t="shared" si="4"/>
        <v>Office Inventory</v>
      </c>
      <c r="H17" s="38">
        <v>87.5</v>
      </c>
      <c r="I17" s="86">
        <v>78.5</v>
      </c>
    </row>
    <row r="18" spans="2:9" ht="14.65" customHeight="1" x14ac:dyDescent="0.25">
      <c r="B18" s="13">
        <f t="shared" si="2"/>
        <v>9</v>
      </c>
      <c r="C18" s="22">
        <f t="shared" si="0"/>
        <v>9</v>
      </c>
      <c r="D18" s="23">
        <f t="shared" si="1"/>
        <v>9</v>
      </c>
      <c r="E18" s="40"/>
      <c r="F18" s="9">
        <v>1410</v>
      </c>
      <c r="G18" s="41" t="str">
        <f t="shared" si="4"/>
        <v>PREPAID - Insurance</v>
      </c>
      <c r="H18" s="38">
        <v>300</v>
      </c>
      <c r="I18" s="86">
        <v>275</v>
      </c>
    </row>
    <row r="19" spans="2:9" ht="14.65" customHeight="1" x14ac:dyDescent="0.25">
      <c r="B19" s="13">
        <f t="shared" si="2"/>
        <v>10</v>
      </c>
      <c r="C19" s="22">
        <f t="shared" si="0"/>
        <v>10</v>
      </c>
      <c r="D19" s="23">
        <f t="shared" si="1"/>
        <v>10</v>
      </c>
      <c r="E19" s="40"/>
      <c r="F19" s="9">
        <v>1420</v>
      </c>
      <c r="G19" s="41" t="str">
        <f t="shared" si="4"/>
        <v>PREPAID - Rent</v>
      </c>
      <c r="H19" s="38">
        <v>600</v>
      </c>
      <c r="I19" s="86">
        <v>550</v>
      </c>
    </row>
    <row r="20" spans="2:9" ht="14.65" customHeight="1" x14ac:dyDescent="0.25">
      <c r="B20" s="13">
        <f t="shared" si="2"/>
        <v>10</v>
      </c>
      <c r="C20" s="22">
        <f t="shared" si="0"/>
        <v>10</v>
      </c>
      <c r="D20" s="23">
        <f t="shared" si="1"/>
        <v>10</v>
      </c>
      <c r="E20" s="40"/>
      <c r="F20" s="9"/>
      <c r="G20" s="37" t="str">
        <f t="shared" si="4"/>
        <v/>
      </c>
      <c r="H20" s="38"/>
      <c r="I20" s="86" t="s">
        <v>99</v>
      </c>
    </row>
    <row r="21" spans="2:9" ht="14.65" customHeight="1" x14ac:dyDescent="0.25">
      <c r="B21" s="13">
        <f t="shared" si="2"/>
        <v>10</v>
      </c>
      <c r="C21" s="22">
        <f t="shared" si="0"/>
        <v>10</v>
      </c>
      <c r="D21" s="23">
        <f t="shared" si="1"/>
        <v>10</v>
      </c>
      <c r="E21" s="40"/>
      <c r="F21" s="9"/>
      <c r="G21" s="41" t="str">
        <f t="shared" si="4"/>
        <v/>
      </c>
      <c r="H21" s="38"/>
      <c r="I21" s="86" t="s">
        <v>99</v>
      </c>
    </row>
    <row r="22" spans="2:9" ht="14.65" customHeight="1" x14ac:dyDescent="0.25">
      <c r="B22" s="13">
        <f t="shared" si="2"/>
        <v>10</v>
      </c>
      <c r="C22" s="22">
        <f t="shared" si="0"/>
        <v>10</v>
      </c>
      <c r="D22" s="23">
        <f t="shared" si="1"/>
        <v>10</v>
      </c>
      <c r="E22" s="40"/>
      <c r="F22" s="9"/>
      <c r="G22" s="41" t="str">
        <f t="shared" si="4"/>
        <v/>
      </c>
      <c r="H22" s="38"/>
      <c r="I22" s="86" t="s">
        <v>99</v>
      </c>
    </row>
    <row r="23" spans="2:9" ht="14.65" customHeight="1" x14ac:dyDescent="0.25">
      <c r="B23" s="13">
        <f t="shared" si="2"/>
        <v>10</v>
      </c>
      <c r="C23" s="22">
        <f t="shared" si="0"/>
        <v>10</v>
      </c>
      <c r="D23" s="23">
        <f t="shared" si="1"/>
        <v>10</v>
      </c>
      <c r="E23" s="40"/>
      <c r="F23" s="9"/>
      <c r="G23" s="41" t="str">
        <f t="shared" si="4"/>
        <v/>
      </c>
      <c r="H23" s="38"/>
      <c r="I23" s="86" t="s">
        <v>99</v>
      </c>
    </row>
    <row r="24" spans="2:9" ht="14.65" customHeight="1" x14ac:dyDescent="0.25">
      <c r="B24" s="13">
        <f t="shared" si="2"/>
        <v>10</v>
      </c>
      <c r="C24" s="22">
        <f t="shared" si="0"/>
        <v>10</v>
      </c>
      <c r="D24" s="23">
        <f t="shared" si="1"/>
        <v>10</v>
      </c>
      <c r="E24" s="40"/>
      <c r="F24" s="9"/>
      <c r="G24" s="41" t="str">
        <f t="shared" si="4"/>
        <v/>
      </c>
      <c r="H24" s="38"/>
      <c r="I24" s="86" t="s">
        <v>99</v>
      </c>
    </row>
    <row r="25" spans="2:9" ht="14.65" customHeight="1" x14ac:dyDescent="0.25">
      <c r="B25" s="13">
        <f t="shared" si="2"/>
        <v>10</v>
      </c>
      <c r="C25" s="22">
        <f t="shared" si="0"/>
        <v>10</v>
      </c>
      <c r="D25" s="23">
        <f t="shared" si="1"/>
        <v>10</v>
      </c>
      <c r="E25" s="40"/>
      <c r="F25" s="9"/>
      <c r="G25" s="41" t="str">
        <f t="shared" si="4"/>
        <v/>
      </c>
      <c r="H25" s="38"/>
      <c r="I25" s="86" t="s">
        <v>99</v>
      </c>
    </row>
    <row r="26" spans="2:9" ht="14.65" customHeight="1" x14ac:dyDescent="0.25">
      <c r="B26" s="13">
        <f t="shared" si="2"/>
        <v>10</v>
      </c>
      <c r="C26" s="22">
        <f t="shared" si="0"/>
        <v>10</v>
      </c>
      <c r="D26" s="23">
        <f t="shared" si="1"/>
        <v>10</v>
      </c>
      <c r="E26" s="40"/>
      <c r="F26" s="9"/>
      <c r="G26" s="41" t="str">
        <f t="shared" si="4"/>
        <v/>
      </c>
      <c r="H26" s="38"/>
      <c r="I26" s="86" t="s">
        <v>99</v>
      </c>
    </row>
    <row r="27" spans="2:9" ht="14.65" customHeight="1" x14ac:dyDescent="0.25">
      <c r="B27" s="13">
        <f t="shared" si="2"/>
        <v>11</v>
      </c>
      <c r="C27" s="22">
        <f t="shared" si="0"/>
        <v>11</v>
      </c>
      <c r="D27" s="23">
        <f t="shared" si="1"/>
        <v>11</v>
      </c>
      <c r="E27" s="40" t="s">
        <v>90</v>
      </c>
      <c r="F27" s="42"/>
      <c r="G27" s="37" t="s">
        <v>91</v>
      </c>
      <c r="H27" s="85"/>
      <c r="I27" s="39"/>
    </row>
    <row r="28" spans="2:9" ht="14.65" customHeight="1" x14ac:dyDescent="0.25">
      <c r="B28" s="13">
        <f t="shared" si="2"/>
        <v>12</v>
      </c>
      <c r="C28" s="22">
        <f t="shared" si="0"/>
        <v>12</v>
      </c>
      <c r="D28" s="23">
        <f t="shared" si="1"/>
        <v>12</v>
      </c>
      <c r="E28" s="40"/>
      <c r="F28" s="9">
        <v>1510</v>
      </c>
      <c r="G28" s="41" t="str">
        <f t="shared" si="4"/>
        <v>PPE - Computer Equipment</v>
      </c>
      <c r="H28" s="38">
        <v>500</v>
      </c>
      <c r="I28" s="86">
        <v>900</v>
      </c>
    </row>
    <row r="29" spans="2:9" ht="14.65" customHeight="1" x14ac:dyDescent="0.25">
      <c r="B29" s="13">
        <f t="shared" si="2"/>
        <v>13</v>
      </c>
      <c r="C29" s="22">
        <f t="shared" si="0"/>
        <v>13</v>
      </c>
      <c r="D29" s="23">
        <f t="shared" si="1"/>
        <v>13</v>
      </c>
      <c r="E29" s="40"/>
      <c r="F29" s="9">
        <v>1620</v>
      </c>
      <c r="G29" s="41" t="str">
        <f t="shared" si="4"/>
        <v>ACCUM DEPR - Machinery and Equipment</v>
      </c>
      <c r="H29" s="38">
        <v>-75</v>
      </c>
      <c r="I29" s="86">
        <v>-81.25</v>
      </c>
    </row>
    <row r="30" spans="2:9" ht="14.65" customHeight="1" x14ac:dyDescent="0.25">
      <c r="B30" s="13">
        <f t="shared" si="2"/>
        <v>14</v>
      </c>
      <c r="C30" s="22">
        <f t="shared" si="0"/>
        <v>14</v>
      </c>
      <c r="D30" s="23">
        <f t="shared" si="1"/>
        <v>14</v>
      </c>
      <c r="E30" s="40"/>
      <c r="F30" s="9">
        <v>1540</v>
      </c>
      <c r="G30" s="41" t="str">
        <f t="shared" si="4"/>
        <v>PPE - Vehicles</v>
      </c>
      <c r="H30" s="38">
        <v>6000</v>
      </c>
      <c r="I30" s="86">
        <v>6000</v>
      </c>
    </row>
    <row r="31" spans="2:9" ht="14.65" customHeight="1" x14ac:dyDescent="0.25">
      <c r="B31" s="13">
        <f t="shared" si="2"/>
        <v>15</v>
      </c>
      <c r="C31" s="22">
        <f t="shared" si="0"/>
        <v>15</v>
      </c>
      <c r="D31" s="23">
        <f t="shared" si="1"/>
        <v>15</v>
      </c>
      <c r="E31" s="40"/>
      <c r="F31" s="9">
        <v>1640</v>
      </c>
      <c r="G31" s="41" t="str">
        <f t="shared" si="4"/>
        <v>ACCUM DEPR - Vehicles</v>
      </c>
      <c r="H31" s="38">
        <v>-500</v>
      </c>
      <c r="I31" s="86">
        <v>-550</v>
      </c>
    </row>
    <row r="32" spans="2:9" ht="14.65" customHeight="1" x14ac:dyDescent="0.25">
      <c r="B32" s="13">
        <f t="shared" si="2"/>
        <v>15</v>
      </c>
      <c r="C32" s="22">
        <f t="shared" si="0"/>
        <v>15</v>
      </c>
      <c r="D32" s="23">
        <f t="shared" si="1"/>
        <v>15</v>
      </c>
      <c r="E32" s="40"/>
      <c r="F32" s="9"/>
      <c r="G32" s="41" t="str">
        <f t="shared" si="4"/>
        <v/>
      </c>
      <c r="H32" s="38"/>
      <c r="I32" s="86" t="s">
        <v>99</v>
      </c>
    </row>
    <row r="33" spans="2:9" ht="14.65" customHeight="1" x14ac:dyDescent="0.25">
      <c r="B33" s="13">
        <f t="shared" si="2"/>
        <v>15</v>
      </c>
      <c r="C33" s="22">
        <f t="shared" si="0"/>
        <v>15</v>
      </c>
      <c r="D33" s="23">
        <f t="shared" si="1"/>
        <v>15</v>
      </c>
      <c r="E33" s="40"/>
      <c r="F33" s="9"/>
      <c r="G33" s="41" t="str">
        <f t="shared" si="4"/>
        <v/>
      </c>
      <c r="H33" s="38"/>
      <c r="I33" s="86" t="s">
        <v>99</v>
      </c>
    </row>
    <row r="34" spans="2:9" ht="14.65" customHeight="1" x14ac:dyDescent="0.25">
      <c r="B34" s="13">
        <f t="shared" si="2"/>
        <v>15</v>
      </c>
      <c r="C34" s="22">
        <f t="shared" si="0"/>
        <v>15</v>
      </c>
      <c r="D34" s="23">
        <f t="shared" si="1"/>
        <v>15</v>
      </c>
      <c r="E34" s="40"/>
      <c r="F34" s="9"/>
      <c r="G34" s="41" t="str">
        <f t="shared" si="4"/>
        <v/>
      </c>
      <c r="H34" s="38"/>
      <c r="I34" s="86" t="s">
        <v>99</v>
      </c>
    </row>
    <row r="35" spans="2:9" ht="14.65" customHeight="1" x14ac:dyDescent="0.25">
      <c r="B35" s="13">
        <f t="shared" si="2"/>
        <v>15</v>
      </c>
      <c r="C35" s="22">
        <f t="shared" si="0"/>
        <v>15</v>
      </c>
      <c r="D35" s="23">
        <f t="shared" si="1"/>
        <v>15</v>
      </c>
      <c r="E35" s="40"/>
      <c r="F35" s="9"/>
      <c r="G35" s="41" t="str">
        <f t="shared" si="4"/>
        <v/>
      </c>
      <c r="H35" s="38"/>
      <c r="I35" s="86" t="s">
        <v>99</v>
      </c>
    </row>
    <row r="36" spans="2:9" ht="14.65" customHeight="1" x14ac:dyDescent="0.25">
      <c r="B36" s="13">
        <f t="shared" si="2"/>
        <v>15</v>
      </c>
      <c r="C36" s="22">
        <f t="shared" si="0"/>
        <v>15</v>
      </c>
      <c r="D36" s="23">
        <f t="shared" si="1"/>
        <v>15</v>
      </c>
      <c r="E36" s="40"/>
      <c r="F36" s="9"/>
      <c r="G36" s="41" t="str">
        <f t="shared" si="4"/>
        <v/>
      </c>
      <c r="H36" s="38"/>
      <c r="I36" s="86" t="s">
        <v>99</v>
      </c>
    </row>
    <row r="37" spans="2:9" ht="14.65" customHeight="1" x14ac:dyDescent="0.25">
      <c r="B37" s="13">
        <f t="shared" si="2"/>
        <v>15</v>
      </c>
      <c r="C37" s="22">
        <f t="shared" si="0"/>
        <v>15</v>
      </c>
      <c r="D37" s="23">
        <f t="shared" si="1"/>
        <v>15</v>
      </c>
      <c r="E37" s="40"/>
      <c r="F37" s="9"/>
      <c r="G37" s="41" t="str">
        <f t="shared" si="4"/>
        <v/>
      </c>
      <c r="H37" s="38"/>
      <c r="I37" s="86" t="s">
        <v>99</v>
      </c>
    </row>
    <row r="38" spans="2:9" ht="14.65" customHeight="1" x14ac:dyDescent="0.25">
      <c r="B38" s="13">
        <f t="shared" si="2"/>
        <v>15</v>
      </c>
      <c r="C38" s="22">
        <f t="shared" si="0"/>
        <v>15</v>
      </c>
      <c r="D38" s="23">
        <f t="shared" si="1"/>
        <v>15</v>
      </c>
      <c r="E38" s="40"/>
      <c r="F38" s="9"/>
      <c r="G38" s="41" t="str">
        <f t="shared" si="4"/>
        <v/>
      </c>
      <c r="H38" s="38"/>
      <c r="I38" s="86" t="s">
        <v>99</v>
      </c>
    </row>
    <row r="39" spans="2:9" ht="14.65" customHeight="1" x14ac:dyDescent="0.25">
      <c r="B39" s="13">
        <f t="shared" si="2"/>
        <v>15</v>
      </c>
      <c r="C39" s="22">
        <f t="shared" si="0"/>
        <v>15</v>
      </c>
      <c r="D39" s="23">
        <f t="shared" si="1"/>
        <v>15</v>
      </c>
      <c r="E39" s="40"/>
      <c r="F39" s="9"/>
      <c r="G39" s="41" t="str">
        <f t="shared" si="4"/>
        <v/>
      </c>
      <c r="H39" s="38"/>
      <c r="I39" s="86" t="s">
        <v>99</v>
      </c>
    </row>
    <row r="40" spans="2:9" ht="14.65" customHeight="1" x14ac:dyDescent="0.25">
      <c r="B40" s="13">
        <f t="shared" si="2"/>
        <v>15</v>
      </c>
      <c r="C40" s="22">
        <f t="shared" si="0"/>
        <v>15</v>
      </c>
      <c r="D40" s="23">
        <f t="shared" si="1"/>
        <v>15</v>
      </c>
      <c r="E40" s="40"/>
      <c r="F40" s="9"/>
      <c r="G40" s="41" t="str">
        <f t="shared" si="4"/>
        <v/>
      </c>
      <c r="H40" s="38"/>
      <c r="I40" s="86" t="s">
        <v>99</v>
      </c>
    </row>
    <row r="41" spans="2:9" ht="14.65" customHeight="1" x14ac:dyDescent="0.25">
      <c r="B41" s="13">
        <f t="shared" si="2"/>
        <v>15</v>
      </c>
      <c r="C41" s="22">
        <f t="shared" si="0"/>
        <v>15</v>
      </c>
      <c r="D41" s="23">
        <f t="shared" si="1"/>
        <v>15</v>
      </c>
      <c r="E41" s="40"/>
      <c r="F41" s="9"/>
      <c r="G41" s="41" t="str">
        <f t="shared" si="4"/>
        <v/>
      </c>
      <c r="H41" s="38"/>
      <c r="I41" s="86" t="s">
        <v>99</v>
      </c>
    </row>
    <row r="42" spans="2:9" ht="14.65" customHeight="1" x14ac:dyDescent="0.25">
      <c r="B42" s="13">
        <f t="shared" si="2"/>
        <v>15</v>
      </c>
      <c r="C42" s="22">
        <f t="shared" si="0"/>
        <v>15</v>
      </c>
      <c r="D42" s="23">
        <f t="shared" si="1"/>
        <v>15</v>
      </c>
      <c r="E42" s="40"/>
      <c r="F42" s="9"/>
      <c r="G42" s="41" t="str">
        <f t="shared" si="4"/>
        <v/>
      </c>
      <c r="H42" s="38"/>
      <c r="I42" s="86" t="s">
        <v>99</v>
      </c>
    </row>
    <row r="43" spans="2:9" ht="14.65" customHeight="1" x14ac:dyDescent="0.25">
      <c r="B43" s="13">
        <f t="shared" si="2"/>
        <v>16</v>
      </c>
      <c r="C43" s="22">
        <f t="shared" si="0"/>
        <v>16</v>
      </c>
      <c r="D43" s="23">
        <f t="shared" si="1"/>
        <v>15</v>
      </c>
      <c r="E43" s="40" t="s">
        <v>92</v>
      </c>
      <c r="F43" s="42"/>
      <c r="G43" s="41"/>
      <c r="H43" s="38"/>
      <c r="I43" s="86" t="s">
        <v>99</v>
      </c>
    </row>
    <row r="44" spans="2:9" ht="14.65" customHeight="1" x14ac:dyDescent="0.25">
      <c r="B44" s="13">
        <f t="shared" si="2"/>
        <v>17</v>
      </c>
      <c r="C44" s="22">
        <f t="shared" si="0"/>
        <v>17</v>
      </c>
      <c r="D44" s="23">
        <f t="shared" si="1"/>
        <v>16</v>
      </c>
      <c r="E44" s="40" t="s">
        <v>93</v>
      </c>
      <c r="F44" s="43"/>
      <c r="G44" s="44" t="s">
        <v>94</v>
      </c>
      <c r="H44" s="79">
        <f>SUM(H11:H43)</f>
        <v>16079</v>
      </c>
      <c r="I44" s="79">
        <f>SUM(I11:I43)</f>
        <v>21933.35</v>
      </c>
    </row>
    <row r="45" spans="2:9" ht="14.65" customHeight="1" x14ac:dyDescent="0.25">
      <c r="B45" s="13">
        <f>IF(OR(G45&lt;&gt;"",E45="c"),IF(G45&lt;&gt;"LIABILITIES",B44+1,101),B44)</f>
        <v>101</v>
      </c>
      <c r="C45" s="22">
        <f t="shared" ref="C45:C76" si="5">IF(AND(G45="TOTAL LIABILITIES",maxaktiva&gt;maxpasiva),maxaktiva+100,B45)</f>
        <v>101</v>
      </c>
      <c r="D45" s="23">
        <f t="shared" si="1"/>
        <v>17</v>
      </c>
      <c r="E45" s="40" t="s">
        <v>89</v>
      </c>
      <c r="F45" s="45"/>
      <c r="G45" s="33" t="s">
        <v>27</v>
      </c>
      <c r="H45" s="34"/>
      <c r="I45" s="35"/>
    </row>
    <row r="46" spans="2:9" ht="14.65" customHeight="1" x14ac:dyDescent="0.25">
      <c r="B46" s="13">
        <f t="shared" ref="B46:B95" si="6">IF(OR(G46&lt;&gt;"",E46="c"),IF(G46&lt;&gt;"LIABILITIES",B45+1,101),B45)</f>
        <v>102</v>
      </c>
      <c r="C46" s="22">
        <f t="shared" si="5"/>
        <v>102</v>
      </c>
      <c r="D46" s="23">
        <f t="shared" si="1"/>
        <v>18</v>
      </c>
      <c r="E46" s="40" t="s">
        <v>90</v>
      </c>
      <c r="F46" s="42"/>
      <c r="G46" s="37" t="s">
        <v>95</v>
      </c>
      <c r="H46" s="85"/>
      <c r="I46" s="39"/>
    </row>
    <row r="47" spans="2:9" ht="14.65" customHeight="1" x14ac:dyDescent="0.25">
      <c r="B47" s="13">
        <f t="shared" si="6"/>
        <v>103</v>
      </c>
      <c r="C47" s="22">
        <f t="shared" si="5"/>
        <v>103</v>
      </c>
      <c r="D47" s="23">
        <f t="shared" si="1"/>
        <v>19</v>
      </c>
      <c r="E47" s="40"/>
      <c r="F47" s="9">
        <v>2110</v>
      </c>
      <c r="G47" s="41" t="str">
        <f t="shared" ref="G47:G86" si="7">IF(F47&lt;&gt;"",VLOOKUP(F47,ChartofAccountsTable,2,FALSE),"")</f>
        <v>A/P - Trade</v>
      </c>
      <c r="H47" s="38">
        <v>3897.5</v>
      </c>
      <c r="I47" s="39">
        <v>4724.3500000000004</v>
      </c>
    </row>
    <row r="48" spans="2:9" ht="14.65" customHeight="1" x14ac:dyDescent="0.25">
      <c r="B48" s="13">
        <f t="shared" si="6"/>
        <v>104</v>
      </c>
      <c r="C48" s="22">
        <f t="shared" si="5"/>
        <v>104</v>
      </c>
      <c r="D48" s="23">
        <f t="shared" si="1"/>
        <v>20</v>
      </c>
      <c r="E48" s="40"/>
      <c r="F48" s="9">
        <v>2120</v>
      </c>
      <c r="G48" s="41" t="str">
        <f t="shared" si="7"/>
        <v>Unearned Revenue</v>
      </c>
      <c r="H48" s="38"/>
      <c r="I48" s="39">
        <v>0</v>
      </c>
    </row>
    <row r="49" spans="2:9" ht="14.65" customHeight="1" x14ac:dyDescent="0.25">
      <c r="B49" s="13">
        <f t="shared" si="6"/>
        <v>105</v>
      </c>
      <c r="C49" s="22">
        <f t="shared" si="5"/>
        <v>105</v>
      </c>
      <c r="D49" s="23">
        <f t="shared" si="1"/>
        <v>21</v>
      </c>
      <c r="E49" s="40"/>
      <c r="F49" s="9">
        <v>2130</v>
      </c>
      <c r="G49" s="41" t="str">
        <f t="shared" si="7"/>
        <v>VAT - Input</v>
      </c>
      <c r="H49" s="38"/>
      <c r="I49" s="39">
        <v>-248.35000000000002</v>
      </c>
    </row>
    <row r="50" spans="2:9" ht="14.65" customHeight="1" x14ac:dyDescent="0.25">
      <c r="B50" s="13">
        <f t="shared" si="6"/>
        <v>106</v>
      </c>
      <c r="C50" s="22">
        <f t="shared" si="5"/>
        <v>106</v>
      </c>
      <c r="D50" s="23">
        <f t="shared" si="1"/>
        <v>22</v>
      </c>
      <c r="E50" s="40"/>
      <c r="F50" s="9">
        <v>2140</v>
      </c>
      <c r="G50" s="41" t="str">
        <f t="shared" si="7"/>
        <v>VAT - Output</v>
      </c>
      <c r="H50" s="38"/>
      <c r="I50" s="39">
        <v>613.1</v>
      </c>
    </row>
    <row r="51" spans="2:9" ht="14.65" customHeight="1" x14ac:dyDescent="0.25">
      <c r="B51" s="13">
        <f t="shared" si="6"/>
        <v>106</v>
      </c>
      <c r="C51" s="22">
        <f t="shared" si="5"/>
        <v>106</v>
      </c>
      <c r="D51" s="23">
        <f t="shared" si="1"/>
        <v>22</v>
      </c>
      <c r="E51" s="40"/>
      <c r="F51" s="9"/>
      <c r="G51" s="41" t="str">
        <f t="shared" si="7"/>
        <v/>
      </c>
      <c r="H51" s="38"/>
      <c r="I51" s="39" t="s">
        <v>99</v>
      </c>
    </row>
    <row r="52" spans="2:9" ht="14.65" customHeight="1" x14ac:dyDescent="0.25">
      <c r="B52" s="13">
        <f t="shared" si="6"/>
        <v>106</v>
      </c>
      <c r="C52" s="22">
        <f t="shared" si="5"/>
        <v>106</v>
      </c>
      <c r="D52" s="23">
        <f t="shared" si="1"/>
        <v>22</v>
      </c>
      <c r="E52" s="40"/>
      <c r="F52" s="9"/>
      <c r="G52" s="41" t="str">
        <f t="shared" si="7"/>
        <v/>
      </c>
      <c r="H52" s="38"/>
      <c r="I52" s="39" t="s">
        <v>99</v>
      </c>
    </row>
    <row r="53" spans="2:9" ht="14.65" customHeight="1" x14ac:dyDescent="0.25">
      <c r="B53" s="13">
        <f t="shared" si="6"/>
        <v>106</v>
      </c>
      <c r="C53" s="22">
        <f t="shared" si="5"/>
        <v>106</v>
      </c>
      <c r="D53" s="23">
        <f t="shared" si="1"/>
        <v>22</v>
      </c>
      <c r="E53" s="40"/>
      <c r="F53" s="9"/>
      <c r="G53" s="41" t="str">
        <f t="shared" si="7"/>
        <v/>
      </c>
      <c r="H53" s="38"/>
      <c r="I53" s="39" t="s">
        <v>99</v>
      </c>
    </row>
    <row r="54" spans="2:9" ht="14.65" customHeight="1" x14ac:dyDescent="0.25">
      <c r="B54" s="13">
        <f t="shared" si="6"/>
        <v>106</v>
      </c>
      <c r="C54" s="22">
        <f t="shared" si="5"/>
        <v>106</v>
      </c>
      <c r="D54" s="23">
        <f t="shared" si="1"/>
        <v>22</v>
      </c>
      <c r="E54" s="40"/>
      <c r="F54" s="9"/>
      <c r="G54" s="41" t="str">
        <f t="shared" si="7"/>
        <v/>
      </c>
      <c r="H54" s="38"/>
      <c r="I54" s="39" t="s">
        <v>99</v>
      </c>
    </row>
    <row r="55" spans="2:9" ht="14.65" customHeight="1" x14ac:dyDescent="0.25">
      <c r="B55" s="13">
        <f t="shared" si="6"/>
        <v>106</v>
      </c>
      <c r="C55" s="22">
        <f t="shared" si="5"/>
        <v>106</v>
      </c>
      <c r="D55" s="23">
        <f t="shared" si="1"/>
        <v>22</v>
      </c>
      <c r="E55" s="40"/>
      <c r="F55" s="9"/>
      <c r="G55" s="41" t="str">
        <f t="shared" si="7"/>
        <v/>
      </c>
      <c r="H55" s="38"/>
      <c r="I55" s="39" t="s">
        <v>99</v>
      </c>
    </row>
    <row r="56" spans="2:9" ht="14.65" customHeight="1" x14ac:dyDescent="0.25">
      <c r="B56" s="13">
        <f t="shared" si="6"/>
        <v>106</v>
      </c>
      <c r="C56" s="22">
        <f t="shared" si="5"/>
        <v>106</v>
      </c>
      <c r="D56" s="23">
        <f t="shared" si="1"/>
        <v>22</v>
      </c>
      <c r="E56" s="40"/>
      <c r="F56" s="9"/>
      <c r="G56" s="41" t="str">
        <f t="shared" si="7"/>
        <v/>
      </c>
      <c r="H56" s="38"/>
      <c r="I56" s="39"/>
    </row>
    <row r="57" spans="2:9" ht="14.65" customHeight="1" x14ac:dyDescent="0.25">
      <c r="B57" s="13">
        <f t="shared" si="6"/>
        <v>106</v>
      </c>
      <c r="C57" s="22">
        <f t="shared" si="5"/>
        <v>106</v>
      </c>
      <c r="D57" s="23">
        <f t="shared" si="1"/>
        <v>22</v>
      </c>
      <c r="E57" s="40"/>
      <c r="F57" s="9"/>
      <c r="G57" s="41" t="str">
        <f t="shared" si="7"/>
        <v/>
      </c>
      <c r="H57" s="38"/>
      <c r="I57" s="39"/>
    </row>
    <row r="58" spans="2:9" ht="14.65" customHeight="1" x14ac:dyDescent="0.25">
      <c r="B58" s="13">
        <f t="shared" si="6"/>
        <v>106</v>
      </c>
      <c r="C58" s="22">
        <f t="shared" si="5"/>
        <v>106</v>
      </c>
      <c r="D58" s="23">
        <f t="shared" si="1"/>
        <v>22</v>
      </c>
      <c r="E58" s="40"/>
      <c r="F58" s="9"/>
      <c r="G58" s="41" t="str">
        <f t="shared" si="7"/>
        <v/>
      </c>
      <c r="H58" s="38"/>
      <c r="I58" s="39"/>
    </row>
    <row r="59" spans="2:9" ht="14.65" customHeight="1" x14ac:dyDescent="0.25">
      <c r="B59" s="13">
        <f t="shared" si="6"/>
        <v>106</v>
      </c>
      <c r="C59" s="22">
        <f t="shared" si="5"/>
        <v>106</v>
      </c>
      <c r="D59" s="23">
        <f t="shared" si="1"/>
        <v>22</v>
      </c>
      <c r="E59" s="40"/>
      <c r="F59" s="9"/>
      <c r="G59" s="41" t="str">
        <f t="shared" si="7"/>
        <v/>
      </c>
      <c r="H59" s="38"/>
      <c r="I59" s="39"/>
    </row>
    <row r="60" spans="2:9" ht="14.65" customHeight="1" x14ac:dyDescent="0.25">
      <c r="B60" s="13">
        <f t="shared" si="6"/>
        <v>106</v>
      </c>
      <c r="C60" s="22">
        <f t="shared" si="5"/>
        <v>106</v>
      </c>
      <c r="D60" s="23">
        <f t="shared" si="1"/>
        <v>22</v>
      </c>
      <c r="E60" s="40"/>
      <c r="F60" s="9"/>
      <c r="G60" s="41" t="str">
        <f t="shared" si="7"/>
        <v/>
      </c>
      <c r="H60" s="38"/>
      <c r="I60" s="39"/>
    </row>
    <row r="61" spans="2:9" ht="14.65" customHeight="1" x14ac:dyDescent="0.25">
      <c r="B61" s="13">
        <f t="shared" si="6"/>
        <v>106</v>
      </c>
      <c r="C61" s="22">
        <f t="shared" si="5"/>
        <v>106</v>
      </c>
      <c r="D61" s="23">
        <f t="shared" si="1"/>
        <v>22</v>
      </c>
      <c r="E61" s="40"/>
      <c r="F61" s="9"/>
      <c r="G61" s="41" t="str">
        <f t="shared" si="7"/>
        <v/>
      </c>
      <c r="H61" s="38"/>
      <c r="I61" s="39"/>
    </row>
    <row r="62" spans="2:9" ht="14.65" customHeight="1" x14ac:dyDescent="0.25">
      <c r="B62" s="13">
        <f t="shared" si="6"/>
        <v>107</v>
      </c>
      <c r="C62" s="22">
        <f t="shared" si="5"/>
        <v>107</v>
      </c>
      <c r="D62" s="23">
        <f t="shared" si="1"/>
        <v>23</v>
      </c>
      <c r="E62" s="40" t="s">
        <v>90</v>
      </c>
      <c r="F62" s="42"/>
      <c r="G62" s="37" t="s">
        <v>96</v>
      </c>
      <c r="H62" s="85"/>
      <c r="I62" s="39"/>
    </row>
    <row r="63" spans="2:9" ht="14.65" customHeight="1" x14ac:dyDescent="0.25">
      <c r="B63" s="13">
        <f t="shared" si="6"/>
        <v>108</v>
      </c>
      <c r="C63" s="22">
        <f t="shared" si="5"/>
        <v>108</v>
      </c>
      <c r="D63" s="23">
        <f t="shared" si="1"/>
        <v>24</v>
      </c>
      <c r="E63" s="40"/>
      <c r="F63" s="9">
        <v>2720</v>
      </c>
      <c r="G63" s="41" t="str">
        <f t="shared" si="7"/>
        <v>Financial Company Short Term Debts</v>
      </c>
      <c r="H63" s="38"/>
      <c r="I63" s="39"/>
    </row>
    <row r="64" spans="2:9" ht="14.65" customHeight="1" x14ac:dyDescent="0.25">
      <c r="B64" s="13">
        <f t="shared" si="6"/>
        <v>108</v>
      </c>
      <c r="C64" s="22">
        <f t="shared" si="5"/>
        <v>108</v>
      </c>
      <c r="D64" s="23">
        <f t="shared" si="1"/>
        <v>24</v>
      </c>
      <c r="E64" s="40"/>
      <c r="F64" s="9"/>
      <c r="G64" s="41" t="str">
        <f t="shared" si="7"/>
        <v/>
      </c>
      <c r="H64" s="38"/>
      <c r="I64" s="39"/>
    </row>
    <row r="65" spans="2:9" ht="14.65" customHeight="1" x14ac:dyDescent="0.25">
      <c r="B65" s="13">
        <f t="shared" si="6"/>
        <v>108</v>
      </c>
      <c r="C65" s="22">
        <f t="shared" si="5"/>
        <v>108</v>
      </c>
      <c r="D65" s="23">
        <f t="shared" si="1"/>
        <v>24</v>
      </c>
      <c r="E65" s="40"/>
      <c r="F65" s="9"/>
      <c r="G65" s="41" t="str">
        <f t="shared" si="7"/>
        <v/>
      </c>
      <c r="H65" s="38"/>
      <c r="I65" s="39"/>
    </row>
    <row r="66" spans="2:9" ht="14.65" customHeight="1" x14ac:dyDescent="0.25">
      <c r="B66" s="13">
        <f t="shared" si="6"/>
        <v>108</v>
      </c>
      <c r="C66" s="22">
        <f t="shared" si="5"/>
        <v>108</v>
      </c>
      <c r="D66" s="23">
        <f t="shared" si="1"/>
        <v>24</v>
      </c>
      <c r="E66" s="40"/>
      <c r="F66" s="9"/>
      <c r="G66" s="41" t="str">
        <f t="shared" si="7"/>
        <v/>
      </c>
      <c r="H66" s="38"/>
      <c r="I66" s="39"/>
    </row>
    <row r="67" spans="2:9" ht="14.65" customHeight="1" x14ac:dyDescent="0.25">
      <c r="B67" s="13">
        <f t="shared" si="6"/>
        <v>108</v>
      </c>
      <c r="C67" s="22">
        <f t="shared" si="5"/>
        <v>108</v>
      </c>
      <c r="D67" s="23">
        <f t="shared" si="1"/>
        <v>24</v>
      </c>
      <c r="E67" s="40"/>
      <c r="F67" s="9"/>
      <c r="G67" s="41" t="str">
        <f t="shared" si="7"/>
        <v/>
      </c>
      <c r="H67" s="38"/>
      <c r="I67" s="39"/>
    </row>
    <row r="68" spans="2:9" ht="14.65" customHeight="1" x14ac:dyDescent="0.25">
      <c r="B68" s="13">
        <f t="shared" si="6"/>
        <v>108</v>
      </c>
      <c r="C68" s="22">
        <f t="shared" si="5"/>
        <v>108</v>
      </c>
      <c r="D68" s="23">
        <f t="shared" si="1"/>
        <v>24</v>
      </c>
      <c r="E68" s="40"/>
      <c r="F68" s="9"/>
      <c r="G68" s="41" t="str">
        <f t="shared" si="7"/>
        <v/>
      </c>
      <c r="H68" s="38"/>
      <c r="I68" s="39"/>
    </row>
    <row r="69" spans="2:9" ht="14.65" customHeight="1" x14ac:dyDescent="0.25">
      <c r="B69" s="13">
        <f t="shared" si="6"/>
        <v>108</v>
      </c>
      <c r="C69" s="22">
        <f t="shared" si="5"/>
        <v>108</v>
      </c>
      <c r="D69" s="23">
        <f t="shared" si="1"/>
        <v>24</v>
      </c>
      <c r="E69" s="40"/>
      <c r="F69" s="9"/>
      <c r="G69" s="41" t="str">
        <f t="shared" si="7"/>
        <v/>
      </c>
      <c r="H69" s="38"/>
      <c r="I69" s="39"/>
    </row>
    <row r="70" spans="2:9" ht="14.65" customHeight="1" x14ac:dyDescent="0.25">
      <c r="B70" s="13">
        <f t="shared" si="6"/>
        <v>108</v>
      </c>
      <c r="C70" s="22">
        <f t="shared" si="5"/>
        <v>108</v>
      </c>
      <c r="D70" s="23">
        <f t="shared" si="1"/>
        <v>24</v>
      </c>
      <c r="E70" s="40"/>
      <c r="F70" s="9"/>
      <c r="G70" s="41" t="str">
        <f t="shared" si="7"/>
        <v/>
      </c>
      <c r="H70" s="38"/>
      <c r="I70" s="39"/>
    </row>
    <row r="71" spans="2:9" ht="14.65" customHeight="1" x14ac:dyDescent="0.25">
      <c r="B71" s="13">
        <f t="shared" si="6"/>
        <v>108</v>
      </c>
      <c r="C71" s="22">
        <f t="shared" si="5"/>
        <v>108</v>
      </c>
      <c r="D71" s="23">
        <f t="shared" si="1"/>
        <v>24</v>
      </c>
      <c r="E71" s="40"/>
      <c r="F71" s="9"/>
      <c r="G71" s="41" t="str">
        <f t="shared" si="7"/>
        <v/>
      </c>
      <c r="H71" s="38"/>
      <c r="I71" s="39"/>
    </row>
    <row r="72" spans="2:9" ht="14.65" customHeight="1" x14ac:dyDescent="0.25">
      <c r="B72" s="13">
        <f t="shared" si="6"/>
        <v>108</v>
      </c>
      <c r="C72" s="22">
        <f t="shared" si="5"/>
        <v>108</v>
      </c>
      <c r="D72" s="23">
        <f t="shared" si="1"/>
        <v>24</v>
      </c>
      <c r="E72" s="40"/>
      <c r="F72" s="9"/>
      <c r="G72" s="41" t="str">
        <f t="shared" si="7"/>
        <v/>
      </c>
      <c r="H72" s="38"/>
      <c r="I72" s="39"/>
    </row>
    <row r="73" spans="2:9" ht="14.65" customHeight="1" x14ac:dyDescent="0.25">
      <c r="B73" s="13">
        <f t="shared" si="6"/>
        <v>108</v>
      </c>
      <c r="C73" s="22">
        <f t="shared" si="5"/>
        <v>108</v>
      </c>
      <c r="D73" s="23">
        <f t="shared" si="1"/>
        <v>24</v>
      </c>
      <c r="E73" s="40"/>
      <c r="F73" s="9"/>
      <c r="G73" s="41" t="str">
        <f t="shared" si="7"/>
        <v/>
      </c>
      <c r="H73" s="38"/>
      <c r="I73" s="39"/>
    </row>
    <row r="74" spans="2:9" ht="14.65" customHeight="1" x14ac:dyDescent="0.25">
      <c r="B74" s="13">
        <f t="shared" si="6"/>
        <v>108</v>
      </c>
      <c r="C74" s="22">
        <f t="shared" si="5"/>
        <v>108</v>
      </c>
      <c r="D74" s="23">
        <f t="shared" ref="D74:D95" si="8">IF(G74&lt;&gt;"",D73+1,D73)</f>
        <v>24</v>
      </c>
      <c r="E74" s="40"/>
      <c r="F74" s="9"/>
      <c r="G74" s="41" t="str">
        <f t="shared" si="7"/>
        <v/>
      </c>
      <c r="H74" s="38"/>
      <c r="I74" s="39"/>
    </row>
    <row r="75" spans="2:9" ht="14.65" customHeight="1" x14ac:dyDescent="0.25">
      <c r="B75" s="13">
        <f t="shared" si="6"/>
        <v>108</v>
      </c>
      <c r="C75" s="22">
        <f t="shared" si="5"/>
        <v>108</v>
      </c>
      <c r="D75" s="23">
        <f t="shared" si="8"/>
        <v>24</v>
      </c>
      <c r="E75" s="40"/>
      <c r="F75" s="9"/>
      <c r="G75" s="41" t="str">
        <f t="shared" si="7"/>
        <v/>
      </c>
      <c r="H75" s="38"/>
      <c r="I75" s="39"/>
    </row>
    <row r="76" spans="2:9" ht="14.65" customHeight="1" x14ac:dyDescent="0.25">
      <c r="B76" s="13">
        <f t="shared" si="6"/>
        <v>108</v>
      </c>
      <c r="C76" s="22">
        <f t="shared" si="5"/>
        <v>108</v>
      </c>
      <c r="D76" s="23">
        <f t="shared" si="8"/>
        <v>24</v>
      </c>
      <c r="E76" s="40"/>
      <c r="F76" s="9"/>
      <c r="G76" s="41" t="str">
        <f t="shared" si="7"/>
        <v/>
      </c>
      <c r="H76" s="38"/>
      <c r="I76" s="39"/>
    </row>
    <row r="77" spans="2:9" ht="14.65" customHeight="1" x14ac:dyDescent="0.25">
      <c r="B77" s="13">
        <f t="shared" si="6"/>
        <v>108</v>
      </c>
      <c r="C77" s="22">
        <f t="shared" ref="C77:C95" si="9">IF(AND(G77="TOTAL LIABILITIES",maxaktiva&gt;maxpasiva),maxaktiva+100,B77)</f>
        <v>108</v>
      </c>
      <c r="D77" s="23">
        <f t="shared" si="8"/>
        <v>24</v>
      </c>
      <c r="E77" s="40"/>
      <c r="F77" s="9"/>
      <c r="G77" s="41" t="str">
        <f t="shared" si="7"/>
        <v/>
      </c>
      <c r="H77" s="38"/>
      <c r="I77" s="39"/>
    </row>
    <row r="78" spans="2:9" ht="14.65" customHeight="1" x14ac:dyDescent="0.25">
      <c r="B78" s="13">
        <f t="shared" si="6"/>
        <v>109</v>
      </c>
      <c r="C78" s="22">
        <f t="shared" si="9"/>
        <v>109</v>
      </c>
      <c r="D78" s="23">
        <f t="shared" si="8"/>
        <v>25</v>
      </c>
      <c r="E78" s="40" t="s">
        <v>90</v>
      </c>
      <c r="F78" s="42"/>
      <c r="G78" s="37" t="s">
        <v>97</v>
      </c>
      <c r="H78" s="85"/>
      <c r="I78" s="39"/>
    </row>
    <row r="79" spans="2:9" ht="14.65" customHeight="1" x14ac:dyDescent="0.25">
      <c r="B79" s="13">
        <f t="shared" si="6"/>
        <v>110</v>
      </c>
      <c r="C79" s="22">
        <f t="shared" si="9"/>
        <v>110</v>
      </c>
      <c r="D79" s="23">
        <f t="shared" si="8"/>
        <v>26</v>
      </c>
      <c r="E79" s="40"/>
      <c r="F79" s="9">
        <v>3100</v>
      </c>
      <c r="G79" s="41" t="str">
        <f t="shared" si="7"/>
        <v>Owner's Capital</v>
      </c>
      <c r="H79" s="38">
        <v>9000</v>
      </c>
      <c r="I79" s="39">
        <v>11500</v>
      </c>
    </row>
    <row r="80" spans="2:9" ht="14.65" customHeight="1" x14ac:dyDescent="0.25">
      <c r="B80" s="13">
        <f t="shared" si="6"/>
        <v>111</v>
      </c>
      <c r="C80" s="22">
        <f t="shared" si="9"/>
        <v>111</v>
      </c>
      <c r="D80" s="23">
        <f t="shared" si="8"/>
        <v>27</v>
      </c>
      <c r="E80" s="40"/>
      <c r="F80" s="9">
        <v>3200</v>
      </c>
      <c r="G80" s="41" t="str">
        <f t="shared" si="7"/>
        <v>Retained Earnings</v>
      </c>
      <c r="H80" s="38">
        <v>3181.5</v>
      </c>
      <c r="I80" s="39">
        <v>3181.5</v>
      </c>
    </row>
    <row r="81" spans="1:9" ht="14.65" customHeight="1" x14ac:dyDescent="0.25">
      <c r="B81" s="13">
        <f t="shared" si="6"/>
        <v>112</v>
      </c>
      <c r="C81" s="22">
        <f t="shared" si="9"/>
        <v>112</v>
      </c>
      <c r="D81" s="23">
        <f t="shared" si="8"/>
        <v>28</v>
      </c>
      <c r="E81" s="40"/>
      <c r="F81" s="9">
        <v>3300</v>
      </c>
      <c r="G81" s="41" t="str">
        <f t="shared" si="7"/>
        <v>Current Earnings</v>
      </c>
      <c r="H81" s="38"/>
      <c r="I81" s="39">
        <v>2162.7500000000005</v>
      </c>
    </row>
    <row r="82" spans="1:9" ht="14.65" customHeight="1" x14ac:dyDescent="0.25">
      <c r="B82" s="13">
        <f t="shared" si="6"/>
        <v>113</v>
      </c>
      <c r="C82" s="22">
        <f t="shared" si="9"/>
        <v>113</v>
      </c>
      <c r="D82" s="23">
        <f t="shared" si="8"/>
        <v>29</v>
      </c>
      <c r="E82" s="40"/>
      <c r="F82" s="9">
        <v>3400</v>
      </c>
      <c r="G82" s="41" t="str">
        <f t="shared" si="7"/>
        <v>Owner's Withdrawal</v>
      </c>
      <c r="H82" s="38"/>
      <c r="I82" s="39"/>
    </row>
    <row r="83" spans="1:9" ht="14.65" customHeight="1" x14ac:dyDescent="0.25">
      <c r="B83" s="13">
        <f t="shared" si="6"/>
        <v>113</v>
      </c>
      <c r="C83" s="22">
        <f t="shared" si="9"/>
        <v>113</v>
      </c>
      <c r="D83" s="23">
        <f t="shared" si="8"/>
        <v>29</v>
      </c>
      <c r="E83" s="40"/>
      <c r="F83" s="9"/>
      <c r="G83" s="41" t="str">
        <f t="shared" si="7"/>
        <v/>
      </c>
      <c r="H83" s="38"/>
      <c r="I83" s="39"/>
    </row>
    <row r="84" spans="1:9" ht="14.65" customHeight="1" x14ac:dyDescent="0.25">
      <c r="B84" s="13">
        <f t="shared" si="6"/>
        <v>113</v>
      </c>
      <c r="C84" s="22">
        <f t="shared" si="9"/>
        <v>113</v>
      </c>
      <c r="D84" s="23">
        <f t="shared" si="8"/>
        <v>29</v>
      </c>
      <c r="E84" s="40"/>
      <c r="F84" s="9"/>
      <c r="G84" s="41" t="str">
        <f t="shared" si="7"/>
        <v/>
      </c>
      <c r="H84" s="38"/>
      <c r="I84" s="39"/>
    </row>
    <row r="85" spans="1:9" ht="14.65" customHeight="1" x14ac:dyDescent="0.25">
      <c r="B85" s="13">
        <f t="shared" si="6"/>
        <v>113</v>
      </c>
      <c r="C85" s="22">
        <f t="shared" si="9"/>
        <v>113</v>
      </c>
      <c r="D85" s="23">
        <f t="shared" si="8"/>
        <v>29</v>
      </c>
      <c r="E85" s="40"/>
      <c r="F85" s="9"/>
      <c r="G85" s="41" t="str">
        <f t="shared" si="7"/>
        <v/>
      </c>
      <c r="H85" s="38"/>
      <c r="I85" s="39"/>
    </row>
    <row r="86" spans="1:9" ht="14.65" customHeight="1" x14ac:dyDescent="0.25">
      <c r="B86" s="13">
        <f t="shared" si="6"/>
        <v>113</v>
      </c>
      <c r="C86" s="22">
        <f t="shared" si="9"/>
        <v>113</v>
      </c>
      <c r="D86" s="23">
        <f t="shared" si="8"/>
        <v>29</v>
      </c>
      <c r="E86" s="40"/>
      <c r="F86" s="9"/>
      <c r="G86" s="41" t="str">
        <f t="shared" si="7"/>
        <v/>
      </c>
      <c r="H86" s="38"/>
      <c r="I86" s="39"/>
    </row>
    <row r="87" spans="1:9" ht="14.65" customHeight="1" x14ac:dyDescent="0.25">
      <c r="B87" s="13">
        <f t="shared" si="6"/>
        <v>113</v>
      </c>
      <c r="C87" s="22">
        <f t="shared" si="9"/>
        <v>113</v>
      </c>
      <c r="D87" s="23">
        <f t="shared" si="8"/>
        <v>29</v>
      </c>
      <c r="E87" s="40"/>
      <c r="F87" s="9"/>
      <c r="G87" s="37"/>
      <c r="H87" s="38"/>
      <c r="I87" s="39"/>
    </row>
    <row r="88" spans="1:9" ht="14.65" customHeight="1" x14ac:dyDescent="0.25">
      <c r="B88" s="13">
        <f t="shared" si="6"/>
        <v>113</v>
      </c>
      <c r="C88" s="22">
        <f t="shared" si="9"/>
        <v>113</v>
      </c>
      <c r="D88" s="23">
        <f t="shared" si="8"/>
        <v>29</v>
      </c>
      <c r="E88" s="40"/>
      <c r="F88" s="9"/>
      <c r="G88" s="41" t="str">
        <f t="shared" ref="G88:G93" si="10">IF(F88&lt;&gt;"",VLOOKUP(F88,ChartofAccountsTable,2,FALSE),"")</f>
        <v/>
      </c>
      <c r="H88" s="38"/>
      <c r="I88" s="39"/>
    </row>
    <row r="89" spans="1:9" ht="14.65" customHeight="1" x14ac:dyDescent="0.25">
      <c r="B89" s="13">
        <f t="shared" si="6"/>
        <v>113</v>
      </c>
      <c r="C89" s="22">
        <f t="shared" si="9"/>
        <v>113</v>
      </c>
      <c r="D89" s="23">
        <f t="shared" si="8"/>
        <v>29</v>
      </c>
      <c r="E89" s="40"/>
      <c r="F89" s="9"/>
      <c r="G89" s="41" t="str">
        <f t="shared" si="10"/>
        <v/>
      </c>
      <c r="H89" s="38"/>
      <c r="I89" s="39"/>
    </row>
    <row r="90" spans="1:9" ht="14.65" customHeight="1" x14ac:dyDescent="0.25">
      <c r="B90" s="13">
        <f t="shared" si="6"/>
        <v>113</v>
      </c>
      <c r="C90" s="22">
        <f t="shared" si="9"/>
        <v>113</v>
      </c>
      <c r="D90" s="23">
        <f t="shared" si="8"/>
        <v>29</v>
      </c>
      <c r="E90" s="40"/>
      <c r="F90" s="9"/>
      <c r="G90" s="41" t="str">
        <f t="shared" si="10"/>
        <v/>
      </c>
      <c r="H90" s="38"/>
      <c r="I90" s="39"/>
    </row>
    <row r="91" spans="1:9" ht="14.65" customHeight="1" x14ac:dyDescent="0.25">
      <c r="B91" s="13">
        <f t="shared" si="6"/>
        <v>113</v>
      </c>
      <c r="C91" s="22">
        <f t="shared" si="9"/>
        <v>113</v>
      </c>
      <c r="D91" s="23">
        <f t="shared" si="8"/>
        <v>29</v>
      </c>
      <c r="E91" s="40"/>
      <c r="F91" s="9"/>
      <c r="G91" s="41" t="str">
        <f t="shared" si="10"/>
        <v/>
      </c>
      <c r="H91" s="38"/>
      <c r="I91" s="39"/>
    </row>
    <row r="92" spans="1:9" ht="14.65" customHeight="1" x14ac:dyDescent="0.25">
      <c r="B92" s="13">
        <f t="shared" si="6"/>
        <v>113</v>
      </c>
      <c r="C92" s="22">
        <f t="shared" si="9"/>
        <v>113</v>
      </c>
      <c r="D92" s="23">
        <f t="shared" si="8"/>
        <v>29</v>
      </c>
      <c r="E92" s="40"/>
      <c r="F92" s="9"/>
      <c r="G92" s="41" t="str">
        <f t="shared" si="10"/>
        <v/>
      </c>
      <c r="H92" s="38"/>
      <c r="I92" s="39"/>
    </row>
    <row r="93" spans="1:9" ht="14.65" customHeight="1" x14ac:dyDescent="0.25">
      <c r="B93" s="13">
        <f t="shared" si="6"/>
        <v>113</v>
      </c>
      <c r="C93" s="22">
        <f t="shared" si="9"/>
        <v>113</v>
      </c>
      <c r="D93" s="23">
        <f t="shared" si="8"/>
        <v>29</v>
      </c>
      <c r="E93" s="40"/>
      <c r="F93" s="9"/>
      <c r="G93" s="41" t="str">
        <f t="shared" si="10"/>
        <v/>
      </c>
      <c r="H93" s="38"/>
      <c r="I93" s="39"/>
    </row>
    <row r="94" spans="1:9" ht="14.65" customHeight="1" x14ac:dyDescent="0.25">
      <c r="B94" s="13">
        <f t="shared" si="6"/>
        <v>114</v>
      </c>
      <c r="C94" s="22">
        <f t="shared" si="9"/>
        <v>114</v>
      </c>
      <c r="D94" s="23">
        <f t="shared" si="8"/>
        <v>29</v>
      </c>
      <c r="E94" s="40" t="s">
        <v>92</v>
      </c>
      <c r="F94" s="42"/>
      <c r="G94" s="41"/>
      <c r="H94" s="38"/>
      <c r="I94" s="39"/>
    </row>
    <row r="95" spans="1:9" ht="14.65" customHeight="1" x14ac:dyDescent="0.25">
      <c r="B95" s="13">
        <f t="shared" si="6"/>
        <v>115</v>
      </c>
      <c r="C95" s="22">
        <f t="shared" si="9"/>
        <v>117</v>
      </c>
      <c r="D95" s="23">
        <f t="shared" si="8"/>
        <v>30</v>
      </c>
      <c r="E95" s="40" t="s">
        <v>93</v>
      </c>
      <c r="F95" s="46"/>
      <c r="G95" s="46" t="s">
        <v>98</v>
      </c>
      <c r="H95" s="47">
        <f>SUM(H46:H93)</f>
        <v>16079</v>
      </c>
      <c r="I95" s="47">
        <f>SUM(I46:I93)</f>
        <v>21933.35</v>
      </c>
    </row>
    <row r="96" spans="1:9" s="17" customFormat="1" ht="14.65" customHeight="1" x14ac:dyDescent="0.25">
      <c r="A96" s="1"/>
      <c r="B96" s="13">
        <f>MAX(B45:B95)-100</f>
        <v>15</v>
      </c>
      <c r="C96" s="14"/>
      <c r="D96" s="15"/>
      <c r="E96" s="16"/>
      <c r="F96" s="1" t="s">
        <v>137</v>
      </c>
      <c r="H96" s="18"/>
      <c r="I96" s="18"/>
    </row>
    <row r="97" spans="1:9" s="17" customFormat="1" ht="14.65" customHeight="1" x14ac:dyDescent="0.25">
      <c r="A97" s="1"/>
      <c r="B97" s="13"/>
      <c r="C97" s="14"/>
      <c r="D97" s="15"/>
      <c r="E97" s="16"/>
      <c r="H97" s="18"/>
      <c r="I97" s="18"/>
    </row>
    <row r="98" spans="1:9" ht="15" hidden="1" x14ac:dyDescent="0.25"/>
    <row r="99" spans="1:9" ht="15" hidden="1" x14ac:dyDescent="0.25"/>
    <row r="100" spans="1:9" ht="15" hidden="1" x14ac:dyDescent="0.25"/>
    <row r="101" spans="1:9" ht="15" hidden="1" x14ac:dyDescent="0.25"/>
    <row r="102" spans="1:9" ht="15" hidden="1" x14ac:dyDescent="0.25"/>
    <row r="103" spans="1:9" ht="15" hidden="1" x14ac:dyDescent="0.25"/>
    <row r="104" spans="1:9" ht="15" hidden="1" x14ac:dyDescent="0.25"/>
    <row r="105" spans="1:9" ht="15" hidden="1" x14ac:dyDescent="0.25"/>
    <row r="106" spans="1:9" ht="15" hidden="1" x14ac:dyDescent="0.25"/>
    <row r="107" spans="1:9" ht="15" hidden="1" x14ac:dyDescent="0.25"/>
    <row r="108" spans="1:9" ht="15" hidden="1" x14ac:dyDescent="0.25"/>
    <row r="109" spans="1:9" ht="15" hidden="1" x14ac:dyDescent="0.25"/>
    <row r="110" spans="1:9" ht="15" hidden="1" x14ac:dyDescent="0.25"/>
    <row r="111" spans="1:9" ht="15" hidden="1" x14ac:dyDescent="0.25"/>
    <row r="112" spans="1:9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</sheetData>
  <mergeCells count="3">
    <mergeCell ref="D4:I4"/>
    <mergeCell ref="D5:I5"/>
    <mergeCell ref="F6:F7"/>
  </mergeCells>
  <conditionalFormatting sqref="H9">
    <cfRule type="expression" dxfId="10" priority="2">
      <formula>$H$9="Not Balance"</formula>
    </cfRule>
  </conditionalFormatting>
  <conditionalFormatting sqref="I9">
    <cfRule type="expression" dxfId="9" priority="1">
      <formula>$H$9="Not Balance"</formula>
    </cfRule>
  </conditionalFormatting>
  <dataValidations count="1">
    <dataValidation type="list" allowBlank="1" showInputMessage="1" showErrorMessage="1" sqref="F10:F94">
      <formula1>ChartofAccounts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"/>
  <sheetViews>
    <sheetView showGridLines="0" workbookViewId="0"/>
  </sheetViews>
  <sheetFormatPr defaultColWidth="0" defaultRowHeight="0" customHeight="1" zeroHeight="1" x14ac:dyDescent="0.25"/>
  <cols>
    <col min="1" max="1" width="5.7109375" style="82" customWidth="1"/>
    <col min="2" max="2" width="9.140625" style="63" hidden="1" customWidth="1"/>
    <col min="3" max="3" width="43.140625" style="64" customWidth="1"/>
    <col min="4" max="4" width="22.7109375" style="65" customWidth="1"/>
    <col min="5" max="5" width="5.7109375" customWidth="1"/>
    <col min="6" max="6" width="22.7109375" hidden="1" customWidth="1"/>
    <col min="7" max="7" width="10.42578125" style="17" hidden="1" customWidth="1"/>
    <col min="8" max="8" width="22.140625" hidden="1" customWidth="1"/>
    <col min="9" max="9" width="11.140625" hidden="1" customWidth="1"/>
    <col min="10" max="10" width="22.28515625" hidden="1" customWidth="1"/>
    <col min="11" max="11" width="11.140625" hidden="1" customWidth="1"/>
    <col min="12" max="12" width="22.28515625" hidden="1" customWidth="1"/>
    <col min="13" max="16384" width="8.7109375" hidden="1"/>
  </cols>
  <sheetData>
    <row r="1" spans="1:8" s="50" customFormat="1" ht="14.65" customHeight="1" x14ac:dyDescent="0.25">
      <c r="A1" s="13"/>
      <c r="B1" s="49"/>
      <c r="D1" s="51"/>
    </row>
    <row r="2" spans="1:8" s="54" customFormat="1" ht="18.399999999999999" customHeight="1" thickBot="1" x14ac:dyDescent="0.25">
      <c r="A2" s="87"/>
      <c r="B2" s="88"/>
      <c r="C2" s="87"/>
      <c r="D2" s="87"/>
      <c r="E2" s="87"/>
      <c r="F2" s="52"/>
      <c r="G2" s="52"/>
      <c r="H2" s="53"/>
    </row>
    <row r="3" spans="1:8" s="50" customFormat="1" ht="10.5" customHeight="1" thickTop="1" x14ac:dyDescent="0.25">
      <c r="A3" s="13"/>
      <c r="B3" s="49"/>
      <c r="C3" s="55"/>
      <c r="D3" s="51"/>
    </row>
    <row r="4" spans="1:8" s="59" customFormat="1" ht="14.65" customHeight="1" x14ac:dyDescent="0.25">
      <c r="A4" s="13"/>
      <c r="B4" s="56"/>
      <c r="C4" s="57"/>
      <c r="D4" s="58"/>
      <c r="E4" s="50"/>
      <c r="F4" s="50"/>
      <c r="G4" s="50"/>
    </row>
    <row r="5" spans="1:8" s="59" customFormat="1" ht="19.899999999999999" customHeight="1" x14ac:dyDescent="0.25">
      <c r="A5" s="13"/>
      <c r="B5" s="56"/>
      <c r="C5" s="103" t="s">
        <v>133</v>
      </c>
      <c r="D5" s="103"/>
      <c r="E5" s="50"/>
      <c r="F5" s="50"/>
      <c r="G5" s="50"/>
    </row>
    <row r="6" spans="1:8" s="59" customFormat="1" ht="19.899999999999999" customHeight="1" x14ac:dyDescent="0.25">
      <c r="A6" s="80"/>
      <c r="B6" s="56"/>
      <c r="C6" s="104" t="s">
        <v>12</v>
      </c>
      <c r="D6" s="104"/>
      <c r="E6" s="50"/>
      <c r="F6" s="50"/>
      <c r="G6" s="50"/>
    </row>
    <row r="7" spans="1:8" s="59" customFormat="1" ht="19.899999999999999" customHeight="1" x14ac:dyDescent="0.2">
      <c r="A7" s="80"/>
      <c r="B7" s="56"/>
      <c r="C7" s="105" t="str">
        <f>'BS Format'!D5</f>
        <v>For the Year Ended MM/DD/YYYY</v>
      </c>
      <c r="D7" s="105"/>
      <c r="E7" s="60"/>
      <c r="F7" s="60"/>
      <c r="G7" s="50"/>
    </row>
    <row r="8" spans="1:8" s="59" customFormat="1" ht="19.899999999999999" customHeight="1" x14ac:dyDescent="0.2">
      <c r="A8" s="80"/>
      <c r="B8" s="56"/>
      <c r="C8" s="57"/>
      <c r="D8" s="58"/>
      <c r="E8" s="50"/>
      <c r="F8" s="50"/>
      <c r="G8" s="50"/>
    </row>
    <row r="9" spans="1:8" s="59" customFormat="1" ht="19.899999999999999" customHeight="1" x14ac:dyDescent="0.2">
      <c r="A9" s="80">
        <v>1</v>
      </c>
      <c r="B9" s="56" t="str">
        <f>IFERROR(VLOOKUP(A9,'BS Format'!$D$10:$G$95,2,FALSE),"")</f>
        <v>v</v>
      </c>
      <c r="C9" s="61" t="str">
        <f>IFERROR(IF(B9&lt;&gt;"v",REPT(" ",4)&amp;VLOOKUP(A9,'BS Format'!$D$10:$I$95,4,FALSE),UPPER(VLOOKUP(A9,'BS Format'!$D$10:$G$95,4,FALSE))),"")</f>
        <v>ASSETS</v>
      </c>
      <c r="D9" s="62" t="str">
        <f>IFERROR(IF(OR(B9=0,B9="r"),VLOOKUP(A9,'BS Format'!$D$10:$J$95,6,FALSE),""),"")</f>
        <v/>
      </c>
      <c r="E9" s="50"/>
      <c r="F9" s="50"/>
      <c r="G9" s="50"/>
    </row>
    <row r="10" spans="1:8" s="59" customFormat="1" ht="19.899999999999999" customHeight="1" x14ac:dyDescent="0.2">
      <c r="A10" s="81">
        <v>2</v>
      </c>
      <c r="B10" s="56" t="str">
        <f>IFERROR(VLOOKUP(A10,'BS Format'!$D$10:$G$95,2,FALSE),"")</f>
        <v>t</v>
      </c>
      <c r="C10" s="61" t="str">
        <f>IFERROR(IF(B10&lt;&gt;"v",REPT(" ",4)&amp;VLOOKUP(A10,'BS Format'!$D$10:$I$95,4,FALSE),UPPER(VLOOKUP(A10,'BS Format'!$D$10:$G$95,4,FALSE))),"")</f>
        <v xml:space="preserve">    Current Assets</v>
      </c>
      <c r="D10" s="62" t="str">
        <f>IFERROR(IF(OR(B10=0,B10="r"),VLOOKUP(A10,'BS Format'!$D$10:$J$95,6,FALSE),""),"")</f>
        <v/>
      </c>
      <c r="E10" s="50"/>
      <c r="F10" s="50"/>
      <c r="G10" s="50"/>
    </row>
    <row r="11" spans="1:8" s="59" customFormat="1" ht="19.899999999999999" customHeight="1" x14ac:dyDescent="0.2">
      <c r="A11" s="80">
        <v>3</v>
      </c>
      <c r="B11" s="56">
        <f>IFERROR(VLOOKUP(A11,'BS Format'!$D$10:$G$95,2,FALSE),"")</f>
        <v>0</v>
      </c>
      <c r="C11" s="61" t="str">
        <f>IFERROR(IF(B11&lt;&gt;"v",REPT(" ",4)&amp;VLOOKUP(A11,'BS Format'!$D$10:$I$95,4,FALSE),UPPER(VLOOKUP(A11,'BS Format'!$D$10:$G$95,4,FALSE))),"")</f>
        <v xml:space="preserve">    CASH - Petty Cash</v>
      </c>
      <c r="D11" s="62">
        <f>IFERROR(IF(OR(B11=0,B11="r"),VLOOKUP(A11,'BS Format'!$D$10:$J$95,6,FALSE),""),"")</f>
        <v>200</v>
      </c>
      <c r="E11" s="50"/>
      <c r="F11" s="50"/>
      <c r="G11" s="50"/>
    </row>
    <row r="12" spans="1:8" s="59" customFormat="1" ht="19.899999999999999" customHeight="1" x14ac:dyDescent="0.2">
      <c r="A12" s="81">
        <v>4</v>
      </c>
      <c r="B12" s="56">
        <f>IFERROR(VLOOKUP(A12,'BS Format'!$D$10:$G$95,2,FALSE),"")</f>
        <v>0</v>
      </c>
      <c r="C12" s="61" t="str">
        <f>IFERROR(IF(B12&lt;&gt;"v",REPT(" ",4)&amp;VLOOKUP(A12,'BS Format'!$D$10:$I$95,4,FALSE),UPPER(VLOOKUP(A12,'BS Format'!$D$10:$G$95,4,FALSE))),"")</f>
        <v xml:space="preserve">    CASH - Operating Account</v>
      </c>
      <c r="D12" s="62">
        <f>IFERROR(IF(OR(B12=0,B12="r"),VLOOKUP(A12,'BS Format'!$D$10:$J$95,6,FALSE),""),"")</f>
        <v>1324.15</v>
      </c>
      <c r="E12" s="50"/>
      <c r="F12" s="50"/>
      <c r="G12" s="50"/>
    </row>
    <row r="13" spans="1:8" s="59" customFormat="1" ht="19.899999999999999" customHeight="1" x14ac:dyDescent="0.2">
      <c r="A13" s="80">
        <v>5</v>
      </c>
      <c r="B13" s="56">
        <f>IFERROR(VLOOKUP(A13,'BS Format'!$D$10:$G$95,2,FALSE),"")</f>
        <v>0</v>
      </c>
      <c r="C13" s="61" t="str">
        <f>IFERROR(IF(B13&lt;&gt;"v",REPT(" ",4)&amp;VLOOKUP(A13,'BS Format'!$D$10:$I$95,4,FALSE),UPPER(VLOOKUP(A13,'BS Format'!$D$10:$G$95,4,FALSE))),"")</f>
        <v xml:space="preserve">    Central Bank</v>
      </c>
      <c r="D13" s="62">
        <f>IFERROR(IF(OR(B13=0,B13="r"),VLOOKUP(A13,'BS Format'!$D$10:$J$95,6,FALSE),""),"")</f>
        <v>3691.5</v>
      </c>
      <c r="E13" s="50"/>
      <c r="F13" s="50"/>
      <c r="G13" s="50"/>
    </row>
    <row r="14" spans="1:8" s="59" customFormat="1" ht="19.899999999999999" customHeight="1" x14ac:dyDescent="0.2">
      <c r="A14" s="81">
        <v>6</v>
      </c>
      <c r="B14" s="56">
        <f>IFERROR(VLOOKUP(A14,'BS Format'!$D$10:$G$95,2,FALSE),"")</f>
        <v>0</v>
      </c>
      <c r="C14" s="61" t="str">
        <f>IFERROR(IF(B14&lt;&gt;"v",REPT(" ",4)&amp;VLOOKUP(A14,'BS Format'!$D$10:$I$95,4,FALSE),UPPER(VLOOKUP(A14,'BS Format'!$D$10:$G$95,4,FALSE))),"")</f>
        <v xml:space="preserve">    Account Receivables</v>
      </c>
      <c r="D14" s="62">
        <f>IFERROR(IF(OR(B14=0,B14="r"),VLOOKUP(A14,'BS Format'!$D$10:$J$95,6,FALSE),""),"")</f>
        <v>4956.6999999999989</v>
      </c>
      <c r="E14" s="50"/>
      <c r="F14" s="50"/>
      <c r="G14" s="50"/>
    </row>
    <row r="15" spans="1:8" s="59" customFormat="1" ht="19.899999999999999" customHeight="1" x14ac:dyDescent="0.2">
      <c r="A15" s="80">
        <v>7</v>
      </c>
      <c r="B15" s="56">
        <f>IFERROR(VLOOKUP(A15,'BS Format'!$D$10:$G$95,2,FALSE),"")</f>
        <v>0</v>
      </c>
      <c r="C15" s="61" t="str">
        <f>IFERROR(IF(B15&lt;&gt;"v",REPT(" ",4)&amp;VLOOKUP(A15,'BS Format'!$D$10:$I$95,4,FALSE),UPPER(VLOOKUP(A15,'BS Format'!$D$10:$G$95,4,FALSE))),"")</f>
        <v xml:space="preserve">    Product Inventory</v>
      </c>
      <c r="D15" s="62">
        <f>IFERROR(IF(OR(B15=0,B15="r"),VLOOKUP(A15,'BS Format'!$D$10:$J$95,6,FALSE),""),"")</f>
        <v>4588.75</v>
      </c>
      <c r="E15" s="50"/>
      <c r="F15" s="50"/>
      <c r="G15" s="50"/>
    </row>
    <row r="16" spans="1:8" s="59" customFormat="1" ht="19.899999999999999" customHeight="1" x14ac:dyDescent="0.2">
      <c r="A16" s="81">
        <v>8</v>
      </c>
      <c r="B16" s="56">
        <f>IFERROR(VLOOKUP(A16,'BS Format'!$D$10:$G$95,2,FALSE),"")</f>
        <v>0</v>
      </c>
      <c r="C16" s="61" t="str">
        <f>IFERROR(IF(B16&lt;&gt;"v",REPT(" ",4)&amp;VLOOKUP(A16,'BS Format'!$D$10:$I$95,4,FALSE),UPPER(VLOOKUP(A16,'BS Format'!$D$10:$G$95,4,FALSE))),"")</f>
        <v xml:space="preserve">    Office Inventory</v>
      </c>
      <c r="D16" s="62">
        <f>IFERROR(IF(OR(B16=0,B16="r"),VLOOKUP(A16,'BS Format'!$D$10:$J$95,6,FALSE),""),"")</f>
        <v>78.5</v>
      </c>
      <c r="E16" s="50"/>
      <c r="F16" s="50"/>
      <c r="G16" s="50"/>
    </row>
    <row r="17" spans="1:7" s="59" customFormat="1" ht="19.899999999999999" customHeight="1" x14ac:dyDescent="0.2">
      <c r="A17" s="80">
        <v>9</v>
      </c>
      <c r="B17" s="56">
        <f>IFERROR(VLOOKUP(A17,'BS Format'!$D$10:$G$95,2,FALSE),"")</f>
        <v>0</v>
      </c>
      <c r="C17" s="61" t="str">
        <f>IFERROR(IF(B17&lt;&gt;"v",REPT(" ",4)&amp;VLOOKUP(A17,'BS Format'!$D$10:$I$95,4,FALSE),UPPER(VLOOKUP(A17,'BS Format'!$D$10:$G$95,4,FALSE))),"")</f>
        <v xml:space="preserve">    PREPAID - Insurance</v>
      </c>
      <c r="D17" s="62">
        <f>IFERROR(IF(OR(B17=0,B17="r"),VLOOKUP(A17,'BS Format'!$D$10:$J$95,6,FALSE),""),"")</f>
        <v>275</v>
      </c>
      <c r="E17" s="50"/>
      <c r="F17" s="50"/>
      <c r="G17" s="50"/>
    </row>
    <row r="18" spans="1:7" s="59" customFormat="1" ht="19.899999999999999" customHeight="1" x14ac:dyDescent="0.2">
      <c r="A18" s="81">
        <v>10</v>
      </c>
      <c r="B18" s="56">
        <f>IFERROR(VLOOKUP(A18,'BS Format'!$D$10:$G$95,2,FALSE),"")</f>
        <v>0</v>
      </c>
      <c r="C18" s="61" t="str">
        <f>IFERROR(IF(B18&lt;&gt;"v",REPT(" ",4)&amp;VLOOKUP(A18,'BS Format'!$D$10:$I$95,4,FALSE),UPPER(VLOOKUP(A18,'BS Format'!$D$10:$G$95,4,FALSE))),"")</f>
        <v xml:space="preserve">    PREPAID - Rent</v>
      </c>
      <c r="D18" s="62">
        <f>IFERROR(IF(OR(B18=0,B18="r"),VLOOKUP(A18,'BS Format'!$D$10:$J$95,6,FALSE),""),"")</f>
        <v>550</v>
      </c>
      <c r="E18" s="50"/>
      <c r="F18" s="50"/>
      <c r="G18" s="50"/>
    </row>
    <row r="19" spans="1:7" s="59" customFormat="1" ht="19.899999999999999" customHeight="1" x14ac:dyDescent="0.2">
      <c r="A19" s="80">
        <v>11</v>
      </c>
      <c r="B19" s="56" t="str">
        <f>IFERROR(VLOOKUP(A19,'BS Format'!$D$10:$G$95,2,FALSE),"")</f>
        <v>t</v>
      </c>
      <c r="C19" s="61" t="str">
        <f>IFERROR(IF(B19&lt;&gt;"v",REPT(" ",4)&amp;VLOOKUP(A19,'BS Format'!$D$10:$I$95,4,FALSE),UPPER(VLOOKUP(A19,'BS Format'!$D$10:$G$95,4,FALSE))),"")</f>
        <v xml:space="preserve">    Fixed Assets</v>
      </c>
      <c r="D19" s="62" t="str">
        <f>IFERROR(IF(OR(B19=0,B19="r"),VLOOKUP(A19,'BS Format'!$D$10:$J$95,6,FALSE),""),"")</f>
        <v/>
      </c>
      <c r="E19" s="50"/>
      <c r="F19" s="50"/>
      <c r="G19" s="50"/>
    </row>
    <row r="20" spans="1:7" s="59" customFormat="1" ht="19.899999999999999" customHeight="1" x14ac:dyDescent="0.2">
      <c r="A20" s="81">
        <v>12</v>
      </c>
      <c r="B20" s="56">
        <f>IFERROR(VLOOKUP(A20,'BS Format'!$D$10:$G$95,2,FALSE),"")</f>
        <v>0</v>
      </c>
      <c r="C20" s="61" t="str">
        <f>IFERROR(IF(B20&lt;&gt;"v",REPT(" ",4)&amp;VLOOKUP(A20,'BS Format'!$D$10:$I$95,4,FALSE),UPPER(VLOOKUP(A20,'BS Format'!$D$10:$G$95,4,FALSE))),"")</f>
        <v xml:space="preserve">    PPE - Computer Equipment</v>
      </c>
      <c r="D20" s="62">
        <f>IFERROR(IF(OR(B20=0,B20="r"),VLOOKUP(A20,'BS Format'!$D$10:$J$95,6,FALSE),""),"")</f>
        <v>900</v>
      </c>
      <c r="E20" s="50"/>
      <c r="F20" s="50"/>
      <c r="G20" s="50"/>
    </row>
    <row r="21" spans="1:7" s="59" customFormat="1" ht="19.899999999999999" customHeight="1" x14ac:dyDescent="0.2">
      <c r="A21" s="80">
        <v>13</v>
      </c>
      <c r="B21" s="56">
        <f>IFERROR(VLOOKUP(A21,'BS Format'!$D$10:$G$95,2,FALSE),"")</f>
        <v>0</v>
      </c>
      <c r="C21" s="61" t="str">
        <f>IFERROR(IF(B21&lt;&gt;"v",REPT(" ",4)&amp;VLOOKUP(A21,'BS Format'!$D$10:$I$95,4,FALSE),UPPER(VLOOKUP(A21,'BS Format'!$D$10:$G$95,4,FALSE))),"")</f>
        <v xml:space="preserve">    ACCUM DEPR - Machinery and Equipment</v>
      </c>
      <c r="D21" s="62">
        <f>IFERROR(IF(OR(B21=0,B21="r"),VLOOKUP(A21,'BS Format'!$D$10:$J$95,6,FALSE),""),"")</f>
        <v>-81.25</v>
      </c>
      <c r="E21" s="50"/>
      <c r="F21" s="50"/>
      <c r="G21" s="50"/>
    </row>
    <row r="22" spans="1:7" s="59" customFormat="1" ht="19.899999999999999" customHeight="1" x14ac:dyDescent="0.2">
      <c r="A22" s="81">
        <v>14</v>
      </c>
      <c r="B22" s="56">
        <f>IFERROR(VLOOKUP(A22,'BS Format'!$D$10:$G$95,2,FALSE),"")</f>
        <v>0</v>
      </c>
      <c r="C22" s="61" t="str">
        <f>IFERROR(IF(B22&lt;&gt;"v",REPT(" ",4)&amp;VLOOKUP(A22,'BS Format'!$D$10:$I$95,4,FALSE),UPPER(VLOOKUP(A22,'BS Format'!$D$10:$G$95,4,FALSE))),"")</f>
        <v xml:space="preserve">    PPE - Vehicles</v>
      </c>
      <c r="D22" s="62">
        <f>IFERROR(IF(OR(B22=0,B22="r"),VLOOKUP(A22,'BS Format'!$D$10:$J$95,6,FALSE),""),"")</f>
        <v>6000</v>
      </c>
      <c r="E22" s="50"/>
      <c r="F22" s="50"/>
      <c r="G22" s="50"/>
    </row>
    <row r="23" spans="1:7" s="59" customFormat="1" ht="19.899999999999999" customHeight="1" x14ac:dyDescent="0.2">
      <c r="A23" s="80">
        <v>15</v>
      </c>
      <c r="B23" s="56">
        <f>IFERROR(VLOOKUP(A23,'BS Format'!$D$10:$G$95,2,FALSE),"")</f>
        <v>0</v>
      </c>
      <c r="C23" s="61" t="str">
        <f>IFERROR(IF(B23&lt;&gt;"v",REPT(" ",4)&amp;VLOOKUP(A23,'BS Format'!$D$10:$I$95,4,FALSE),UPPER(VLOOKUP(A23,'BS Format'!$D$10:$G$95,4,FALSE))),"")</f>
        <v xml:space="preserve">    ACCUM DEPR - Vehicles</v>
      </c>
      <c r="D23" s="62">
        <f>IFERROR(IF(OR(B23=0,B23="r"),VLOOKUP(A23,'BS Format'!$D$10:$J$95,6,FALSE),""),"")</f>
        <v>-550</v>
      </c>
      <c r="E23" s="50"/>
      <c r="F23" s="50"/>
      <c r="G23" s="50"/>
    </row>
    <row r="24" spans="1:7" s="59" customFormat="1" ht="19.899999999999999" customHeight="1" x14ac:dyDescent="0.2">
      <c r="A24" s="81">
        <v>16</v>
      </c>
      <c r="B24" s="56" t="str">
        <f>IFERROR(VLOOKUP(A24,'BS Format'!$D$10:$G$95,2,FALSE),"")</f>
        <v>r</v>
      </c>
      <c r="C24" s="61" t="str">
        <f>IFERROR(IF(B24&lt;&gt;"v",REPT(" ",4)&amp;VLOOKUP(A24,'BS Format'!$D$10:$I$95,4,FALSE),UPPER(VLOOKUP(A24,'BS Format'!$D$10:$G$95,4,FALSE))),"")</f>
        <v xml:space="preserve">    TOTAL ASSETS</v>
      </c>
      <c r="D24" s="62">
        <f>IFERROR(IF(OR(B24=0,B24="r"),VLOOKUP(A24,'BS Format'!$D$10:$J$95,6,FALSE),""),"")</f>
        <v>21933.35</v>
      </c>
      <c r="E24" s="50"/>
      <c r="F24" s="50"/>
      <c r="G24" s="50"/>
    </row>
    <row r="25" spans="1:7" s="59" customFormat="1" ht="19.899999999999999" customHeight="1" x14ac:dyDescent="0.2">
      <c r="A25" s="80">
        <v>17</v>
      </c>
      <c r="B25" s="56" t="str">
        <f>IFERROR(VLOOKUP(A25,'BS Format'!$D$10:$G$95,2,FALSE),"")</f>
        <v>v</v>
      </c>
      <c r="C25" s="61" t="str">
        <f>IFERROR(IF(B25&lt;&gt;"v",REPT(" ",4)&amp;VLOOKUP(A25,'BS Format'!$D$10:$I$95,4,FALSE),UPPER(VLOOKUP(A25,'BS Format'!$D$10:$G$95,4,FALSE))),"")</f>
        <v>LIABILITIES</v>
      </c>
      <c r="D25" s="62" t="str">
        <f>IFERROR(IF(OR(B25=0,B25="r"),VLOOKUP(A25,'BS Format'!$D$10:$J$95,6,FALSE),""),"")</f>
        <v/>
      </c>
      <c r="E25" s="50"/>
      <c r="F25" s="50"/>
      <c r="G25" s="50"/>
    </row>
    <row r="26" spans="1:7" s="59" customFormat="1" ht="19.899999999999999" customHeight="1" x14ac:dyDescent="0.2">
      <c r="A26" s="81">
        <v>18</v>
      </c>
      <c r="B26" s="56" t="str">
        <f>IFERROR(VLOOKUP(A26,'BS Format'!$D$10:$G$95,2,FALSE),"")</f>
        <v>t</v>
      </c>
      <c r="C26" s="61" t="str">
        <f>IFERROR(IF(B26&lt;&gt;"v",REPT(" ",4)&amp;VLOOKUP(A26,'BS Format'!$D$10:$I$95,4,FALSE),UPPER(VLOOKUP(A26,'BS Format'!$D$10:$G$95,4,FALSE))),"")</f>
        <v xml:space="preserve">    Current Liabilities</v>
      </c>
      <c r="D26" s="62" t="str">
        <f>IFERROR(IF(OR(B26=0,B26="r"),VLOOKUP(A26,'BS Format'!$D$10:$J$95,6,FALSE),""),"")</f>
        <v/>
      </c>
      <c r="E26" s="50"/>
      <c r="F26" s="50"/>
      <c r="G26" s="50"/>
    </row>
    <row r="27" spans="1:7" s="59" customFormat="1" ht="19.899999999999999" customHeight="1" x14ac:dyDescent="0.2">
      <c r="A27" s="80">
        <v>19</v>
      </c>
      <c r="B27" s="56">
        <f>IFERROR(VLOOKUP(A27,'BS Format'!$D$10:$G$95,2,FALSE),"")</f>
        <v>0</v>
      </c>
      <c r="C27" s="61" t="str">
        <f>IFERROR(IF(B27&lt;&gt;"v",REPT(" ",4)&amp;VLOOKUP(A27,'BS Format'!$D$10:$I$95,4,FALSE),UPPER(VLOOKUP(A27,'BS Format'!$D$10:$G$95,4,FALSE))),"")</f>
        <v xml:space="preserve">    A/P - Trade</v>
      </c>
      <c r="D27" s="62">
        <f>IFERROR(IF(OR(B27=0,B27="r"),VLOOKUP(A27,'BS Format'!$D$10:$J$95,6,FALSE),""),"")</f>
        <v>4724.3500000000004</v>
      </c>
      <c r="E27" s="50"/>
      <c r="F27" s="50"/>
      <c r="G27" s="50"/>
    </row>
    <row r="28" spans="1:7" s="59" customFormat="1" ht="19.899999999999999" customHeight="1" x14ac:dyDescent="0.2">
      <c r="A28" s="81">
        <v>20</v>
      </c>
      <c r="B28" s="56">
        <f>IFERROR(VLOOKUP(A28,'BS Format'!$D$10:$G$95,2,FALSE),"")</f>
        <v>0</v>
      </c>
      <c r="C28" s="61" t="str">
        <f>IFERROR(IF(B28&lt;&gt;"v",REPT(" ",4)&amp;VLOOKUP(A28,'BS Format'!$D$10:$I$95,4,FALSE),UPPER(VLOOKUP(A28,'BS Format'!$D$10:$G$95,4,FALSE))),"")</f>
        <v xml:space="preserve">    Unearned Revenue</v>
      </c>
      <c r="D28" s="62">
        <f>IFERROR(IF(OR(B28=0,B28="r"),VLOOKUP(A28,'BS Format'!$D$10:$J$95,6,FALSE),""),"")</f>
        <v>0</v>
      </c>
      <c r="E28" s="50"/>
      <c r="F28" s="50"/>
      <c r="G28" s="50"/>
    </row>
    <row r="29" spans="1:7" s="59" customFormat="1" ht="19.899999999999999" customHeight="1" x14ac:dyDescent="0.2">
      <c r="A29" s="80">
        <v>21</v>
      </c>
      <c r="B29" s="56">
        <f>IFERROR(VLOOKUP(A29,'BS Format'!$D$10:$G$95,2,FALSE),"")</f>
        <v>0</v>
      </c>
      <c r="C29" s="61" t="str">
        <f>IFERROR(IF(B29&lt;&gt;"v",REPT(" ",4)&amp;VLOOKUP(A29,'BS Format'!$D$10:$I$95,4,FALSE),UPPER(VLOOKUP(A29,'BS Format'!$D$10:$G$95,4,FALSE))),"")</f>
        <v xml:space="preserve">    VAT - Input</v>
      </c>
      <c r="D29" s="62">
        <f>IFERROR(IF(OR(B29=0,B29="r"),VLOOKUP(A29,'BS Format'!$D$10:$J$95,6,FALSE),""),"")</f>
        <v>-248.35000000000002</v>
      </c>
      <c r="E29" s="50"/>
      <c r="F29" s="50"/>
      <c r="G29" s="50"/>
    </row>
    <row r="30" spans="1:7" s="59" customFormat="1" ht="19.899999999999999" customHeight="1" x14ac:dyDescent="0.2">
      <c r="A30" s="81">
        <v>22</v>
      </c>
      <c r="B30" s="56">
        <f>IFERROR(VLOOKUP(A30,'BS Format'!$D$10:$G$95,2,FALSE),"")</f>
        <v>0</v>
      </c>
      <c r="C30" s="61" t="str">
        <f>IFERROR(IF(B30&lt;&gt;"v",REPT(" ",4)&amp;VLOOKUP(A30,'BS Format'!$D$10:$I$95,4,FALSE),UPPER(VLOOKUP(A30,'BS Format'!$D$10:$G$95,4,FALSE))),"")</f>
        <v xml:space="preserve">    VAT - Output</v>
      </c>
      <c r="D30" s="62">
        <f>IFERROR(IF(OR(B30=0,B30="r"),VLOOKUP(A30,'BS Format'!$D$10:$J$95,6,FALSE),""),"")</f>
        <v>613.1</v>
      </c>
      <c r="E30" s="50"/>
      <c r="F30" s="50"/>
      <c r="G30" s="50"/>
    </row>
    <row r="31" spans="1:7" s="59" customFormat="1" ht="19.899999999999999" customHeight="1" x14ac:dyDescent="0.2">
      <c r="A31" s="80">
        <v>23</v>
      </c>
      <c r="B31" s="56" t="str">
        <f>IFERROR(VLOOKUP(A31,'BS Format'!$D$10:$G$95,2,FALSE),"")</f>
        <v>t</v>
      </c>
      <c r="C31" s="61" t="str">
        <f>IFERROR(IF(B31&lt;&gt;"v",REPT(" ",4)&amp;VLOOKUP(A31,'BS Format'!$D$10:$I$95,4,FALSE),UPPER(VLOOKUP(A31,'BS Format'!$D$10:$G$95,4,FALSE))),"")</f>
        <v xml:space="preserve">    Long Term Debts</v>
      </c>
      <c r="D31" s="62" t="str">
        <f>IFERROR(IF(OR(B31=0,B31="r"),VLOOKUP(A31,'BS Format'!$D$10:$J$95,6,FALSE),""),"")</f>
        <v/>
      </c>
      <c r="E31" s="50"/>
      <c r="F31" s="50"/>
      <c r="G31" s="50"/>
    </row>
    <row r="32" spans="1:7" s="59" customFormat="1" ht="19.899999999999999" customHeight="1" x14ac:dyDescent="0.2">
      <c r="A32" s="81">
        <v>24</v>
      </c>
      <c r="B32" s="56">
        <f>IFERROR(VLOOKUP(A32,'BS Format'!$D$10:$G$95,2,FALSE),"")</f>
        <v>0</v>
      </c>
      <c r="C32" s="61" t="str">
        <f>IFERROR(IF(B32&lt;&gt;"v",REPT(" ",4)&amp;VLOOKUP(A32,'BS Format'!$D$10:$I$95,4,FALSE),UPPER(VLOOKUP(A32,'BS Format'!$D$10:$G$95,4,FALSE))),"")</f>
        <v xml:space="preserve">    Financial Company Short Term Debts</v>
      </c>
      <c r="D32" s="62">
        <f>IFERROR(IF(OR(B32=0,B32="r"),VLOOKUP(A32,'BS Format'!$D$10:$J$95,6,FALSE),""),"")</f>
        <v>0</v>
      </c>
      <c r="E32" s="50"/>
      <c r="F32" s="50"/>
      <c r="G32" s="50"/>
    </row>
    <row r="33" spans="1:7" s="59" customFormat="1" ht="19.899999999999999" customHeight="1" x14ac:dyDescent="0.2">
      <c r="A33" s="80">
        <v>25</v>
      </c>
      <c r="B33" s="56" t="str">
        <f>IFERROR(VLOOKUP(A33,'BS Format'!$D$10:$G$95,2,FALSE),"")</f>
        <v>t</v>
      </c>
      <c r="C33" s="61" t="str">
        <f>IFERROR(IF(B33&lt;&gt;"v",REPT(" ",4)&amp;VLOOKUP(A33,'BS Format'!$D$10:$I$95,4,FALSE),UPPER(VLOOKUP(A33,'BS Format'!$D$10:$G$95,4,FALSE))),"")</f>
        <v xml:space="preserve">    Owner's Equities</v>
      </c>
      <c r="D33" s="62" t="str">
        <f>IFERROR(IF(OR(B33=0,B33="r"),VLOOKUP(A33,'BS Format'!$D$10:$J$95,6,FALSE),""),"")</f>
        <v/>
      </c>
      <c r="E33" s="50"/>
      <c r="F33" s="50"/>
      <c r="G33" s="50"/>
    </row>
    <row r="34" spans="1:7" s="59" customFormat="1" ht="19.899999999999999" customHeight="1" x14ac:dyDescent="0.2">
      <c r="A34" s="81">
        <v>26</v>
      </c>
      <c r="B34" s="56">
        <f>IFERROR(VLOOKUP(A34,'BS Format'!$D$10:$G$95,2,FALSE),"")</f>
        <v>0</v>
      </c>
      <c r="C34" s="61" t="str">
        <f>IFERROR(IF(B34&lt;&gt;"v",REPT(" ",4)&amp;VLOOKUP(A34,'BS Format'!$D$10:$I$95,4,FALSE),UPPER(VLOOKUP(A34,'BS Format'!$D$10:$G$95,4,FALSE))),"")</f>
        <v xml:space="preserve">    Owner's Capital</v>
      </c>
      <c r="D34" s="62">
        <f>IFERROR(IF(OR(B34=0,B34="r"),VLOOKUP(A34,'BS Format'!$D$10:$J$95,6,FALSE),""),"")</f>
        <v>11500</v>
      </c>
      <c r="E34" s="50"/>
      <c r="F34" s="50"/>
      <c r="G34" s="50"/>
    </row>
    <row r="35" spans="1:7" s="59" customFormat="1" ht="19.899999999999999" customHeight="1" x14ac:dyDescent="0.2">
      <c r="A35" s="80">
        <v>27</v>
      </c>
      <c r="B35" s="56">
        <f>IFERROR(VLOOKUP(A35,'BS Format'!$D$10:$G$95,2,FALSE),"")</f>
        <v>0</v>
      </c>
      <c r="C35" s="61" t="str">
        <f>IFERROR(IF(B35&lt;&gt;"v",REPT(" ",4)&amp;VLOOKUP(A35,'BS Format'!$D$10:$I$95,4,FALSE),UPPER(VLOOKUP(A35,'BS Format'!$D$10:$G$95,4,FALSE))),"")</f>
        <v xml:space="preserve">    Retained Earnings</v>
      </c>
      <c r="D35" s="62">
        <f>IFERROR(IF(OR(B35=0,B35="r"),VLOOKUP(A35,'BS Format'!$D$10:$J$95,6,FALSE),""),"")</f>
        <v>3181.5</v>
      </c>
      <c r="E35" s="50"/>
      <c r="F35" s="50"/>
      <c r="G35" s="50"/>
    </row>
    <row r="36" spans="1:7" s="59" customFormat="1" ht="19.899999999999999" customHeight="1" x14ac:dyDescent="0.2">
      <c r="A36" s="81">
        <v>28</v>
      </c>
      <c r="B36" s="56">
        <f>IFERROR(VLOOKUP(A36,'BS Format'!$D$10:$G$95,2,FALSE),"")</f>
        <v>0</v>
      </c>
      <c r="C36" s="61" t="str">
        <f>IFERROR(IF(B36&lt;&gt;"v",REPT(" ",4)&amp;VLOOKUP(A36,'BS Format'!$D$10:$I$95,4,FALSE),UPPER(VLOOKUP(A36,'BS Format'!$D$10:$G$95,4,FALSE))),"")</f>
        <v xml:space="preserve">    Current Earnings</v>
      </c>
      <c r="D36" s="62">
        <f>IFERROR(IF(OR(B36=0,B36="r"),VLOOKUP(A36,'BS Format'!$D$10:$J$95,6,FALSE),""),"")</f>
        <v>2162.7500000000005</v>
      </c>
      <c r="E36" s="50"/>
      <c r="F36" s="50"/>
      <c r="G36" s="50"/>
    </row>
    <row r="37" spans="1:7" s="59" customFormat="1" ht="19.899999999999999" customHeight="1" x14ac:dyDescent="0.2">
      <c r="A37" s="80">
        <v>29</v>
      </c>
      <c r="B37" s="56">
        <f>IFERROR(VLOOKUP(A37,'BS Format'!$D$10:$G$95,2,FALSE),"")</f>
        <v>0</v>
      </c>
      <c r="C37" s="61" t="str">
        <f>IFERROR(IF(B37&lt;&gt;"v",REPT(" ",4)&amp;VLOOKUP(A37,'BS Format'!$D$10:$I$95,4,FALSE),UPPER(VLOOKUP(A37,'BS Format'!$D$10:$G$95,4,FALSE))),"")</f>
        <v xml:space="preserve">    Owner's Withdrawal</v>
      </c>
      <c r="D37" s="62">
        <f>IFERROR(IF(OR(B37=0,B37="r"),VLOOKUP(A37,'BS Format'!$D$10:$J$95,6,FALSE),""),"")</f>
        <v>0</v>
      </c>
      <c r="E37" s="50"/>
      <c r="F37" s="50"/>
      <c r="G37" s="50"/>
    </row>
    <row r="38" spans="1:7" s="59" customFormat="1" ht="19.899999999999999" customHeight="1" x14ac:dyDescent="0.2">
      <c r="A38" s="81">
        <v>30</v>
      </c>
      <c r="B38" s="56" t="str">
        <f>IFERROR(VLOOKUP(A38,'BS Format'!$D$10:$G$95,2,FALSE),"")</f>
        <v>r</v>
      </c>
      <c r="C38" s="61" t="str">
        <f>IFERROR(IF(B38&lt;&gt;"v",REPT(" ",4)&amp;VLOOKUP(A38,'BS Format'!$D$10:$I$95,4,FALSE),UPPER(VLOOKUP(A38,'BS Format'!$D$10:$G$95,4,FALSE))),"")</f>
        <v xml:space="preserve">    TOTAL LIABILITIES</v>
      </c>
      <c r="D38" s="62">
        <f>IFERROR(IF(OR(B38=0,B38="r"),VLOOKUP(A38,'BS Format'!$D$10:$J$95,6,FALSE),""),"")</f>
        <v>21933.35</v>
      </c>
      <c r="E38" s="50"/>
      <c r="F38" s="50"/>
      <c r="G38" s="50"/>
    </row>
    <row r="39" spans="1:7" s="59" customFormat="1" ht="19.899999999999999" customHeight="1" x14ac:dyDescent="0.2">
      <c r="A39" s="80">
        <v>31</v>
      </c>
      <c r="B39" s="56" t="str">
        <f>IFERROR(VLOOKUP(A39,'BS Format'!$D$10:$G$95,2,FALSE),"")</f>
        <v/>
      </c>
      <c r="C39" s="61" t="str">
        <f>IFERROR(IF(B39&lt;&gt;"v",REPT(" ",4)&amp;VLOOKUP(A39,'BS Format'!$D$10:$I$95,4,FALSE),UPPER(VLOOKUP(A39,'BS Format'!$D$10:$G$95,4,FALSE))),"")</f>
        <v/>
      </c>
      <c r="D39" s="62" t="str">
        <f>IFERROR(IF(OR(B39=0,B39="r"),VLOOKUP(A39,'BS Format'!$D$10:$J$95,6,FALSE),""),"")</f>
        <v/>
      </c>
      <c r="E39" s="50"/>
      <c r="F39" s="50"/>
      <c r="G39" s="50"/>
    </row>
    <row r="40" spans="1:7" s="59" customFormat="1" ht="19.899999999999999" customHeight="1" x14ac:dyDescent="0.2">
      <c r="A40" s="81">
        <v>32</v>
      </c>
      <c r="B40" s="56" t="str">
        <f>IFERROR(VLOOKUP(A40,'BS Format'!$D$10:$G$95,2,FALSE),"")</f>
        <v/>
      </c>
      <c r="C40" s="61" t="str">
        <f>IFERROR(IF(B40&lt;&gt;"v",REPT(" ",4)&amp;VLOOKUP(A40,'BS Format'!$D$10:$I$95,4,FALSE),UPPER(VLOOKUP(A40,'BS Format'!$D$10:$G$95,4,FALSE))),"")</f>
        <v/>
      </c>
      <c r="D40" s="62" t="str">
        <f>IFERROR(IF(OR(B40=0,B40="r"),VLOOKUP(A40,'BS Format'!$D$10:$J$95,6,FALSE),""),"")</f>
        <v/>
      </c>
      <c r="E40" s="50"/>
      <c r="F40" s="50"/>
      <c r="G40" s="50"/>
    </row>
    <row r="41" spans="1:7" s="59" customFormat="1" ht="19.899999999999999" customHeight="1" x14ac:dyDescent="0.2">
      <c r="A41" s="80">
        <v>33</v>
      </c>
      <c r="B41" s="56" t="str">
        <f>IFERROR(VLOOKUP(A41,'BS Format'!$D$10:$G$95,2,FALSE),"")</f>
        <v/>
      </c>
      <c r="C41" s="61" t="str">
        <f>IFERROR(IF(B41&lt;&gt;"v",REPT(" ",4)&amp;VLOOKUP(A41,'BS Format'!$D$10:$I$95,4,FALSE),UPPER(VLOOKUP(A41,'BS Format'!$D$10:$G$95,4,FALSE))),"")</f>
        <v/>
      </c>
      <c r="D41" s="62" t="str">
        <f>IFERROR(IF(OR(B41=0,B41="r"),VLOOKUP(A41,'BS Format'!$D$10:$J$95,6,FALSE),""),"")</f>
        <v/>
      </c>
      <c r="E41" s="50"/>
      <c r="F41" s="50"/>
      <c r="G41" s="50"/>
    </row>
    <row r="42" spans="1:7" s="59" customFormat="1" ht="19.899999999999999" customHeight="1" x14ac:dyDescent="0.2">
      <c r="A42" s="81">
        <v>34</v>
      </c>
      <c r="B42" s="56" t="str">
        <f>IFERROR(VLOOKUP(A42,'BS Format'!$D$10:$G$95,2,FALSE),"")</f>
        <v/>
      </c>
      <c r="C42" s="61" t="str">
        <f>IFERROR(IF(B42&lt;&gt;"v",REPT(" ",4)&amp;VLOOKUP(A42,'BS Format'!$D$10:$I$95,4,FALSE),UPPER(VLOOKUP(A42,'BS Format'!$D$10:$G$95,4,FALSE))),"")</f>
        <v/>
      </c>
      <c r="D42" s="62" t="str">
        <f>IFERROR(IF(OR(B42=0,B42="r"),VLOOKUP(A42,'BS Format'!$D$10:$J$95,6,FALSE),""),"")</f>
        <v/>
      </c>
      <c r="E42" s="50"/>
      <c r="F42" s="50"/>
      <c r="G42" s="50"/>
    </row>
    <row r="43" spans="1:7" s="59" customFormat="1" ht="19.899999999999999" customHeight="1" x14ac:dyDescent="0.2">
      <c r="A43" s="80">
        <v>35</v>
      </c>
      <c r="B43" s="56" t="str">
        <f>IFERROR(VLOOKUP(A43,'BS Format'!$D$10:$G$95,2,FALSE),"")</f>
        <v/>
      </c>
      <c r="C43" s="61" t="str">
        <f>IFERROR(IF(B43&lt;&gt;"v",REPT(" ",4)&amp;VLOOKUP(A43,'BS Format'!$D$10:$I$95,4,FALSE),UPPER(VLOOKUP(A43,'BS Format'!$D$10:$G$95,4,FALSE))),"")</f>
        <v/>
      </c>
      <c r="D43" s="62" t="str">
        <f>IFERROR(IF(OR(B43=0,B43="r"),VLOOKUP(A43,'BS Format'!$D$10:$J$95,6,FALSE),""),"")</f>
        <v/>
      </c>
      <c r="E43" s="50"/>
      <c r="F43" s="50"/>
      <c r="G43" s="50"/>
    </row>
    <row r="44" spans="1:7" s="59" customFormat="1" ht="19.899999999999999" customHeight="1" x14ac:dyDescent="0.2">
      <c r="A44" s="81">
        <v>36</v>
      </c>
      <c r="B44" s="56" t="str">
        <f>IFERROR(VLOOKUP(A44,'BS Format'!$D$10:$G$95,2,FALSE),"")</f>
        <v/>
      </c>
      <c r="C44" s="61" t="str">
        <f>IFERROR(IF(B44&lt;&gt;"v",REPT(" ",4)&amp;VLOOKUP(A44,'BS Format'!$D$10:$I$95,4,FALSE),UPPER(VLOOKUP(A44,'BS Format'!$D$10:$G$95,4,FALSE))),"")</f>
        <v/>
      </c>
      <c r="D44" s="62" t="str">
        <f>IFERROR(IF(OR(B44=0,B44="r"),VLOOKUP(A44,'BS Format'!$D$10:$J$95,6,FALSE),""),"")</f>
        <v/>
      </c>
      <c r="E44" s="50"/>
      <c r="F44" s="50"/>
      <c r="G44" s="50"/>
    </row>
    <row r="45" spans="1:7" s="59" customFormat="1" ht="19.899999999999999" customHeight="1" x14ac:dyDescent="0.2">
      <c r="A45" s="80">
        <v>37</v>
      </c>
      <c r="B45" s="56" t="str">
        <f>IFERROR(VLOOKUP(A45,'BS Format'!$D$10:$G$95,2,FALSE),"")</f>
        <v/>
      </c>
      <c r="C45" s="61" t="str">
        <f>IFERROR(IF(B45&lt;&gt;"v",REPT(" ",4)&amp;VLOOKUP(A45,'BS Format'!$D$10:$I$95,4,FALSE),UPPER(VLOOKUP(A45,'BS Format'!$D$10:$G$95,4,FALSE))),"")</f>
        <v/>
      </c>
      <c r="D45" s="62" t="str">
        <f>IFERROR(IF(OR(B45=0,B45="r"),VLOOKUP(A45,'BS Format'!$D$10:$J$95,6,FALSE),""),"")</f>
        <v/>
      </c>
      <c r="E45" s="50"/>
      <c r="F45" s="50"/>
      <c r="G45" s="50"/>
    </row>
    <row r="46" spans="1:7" s="59" customFormat="1" ht="19.899999999999999" customHeight="1" x14ac:dyDescent="0.2">
      <c r="A46" s="81">
        <v>38</v>
      </c>
      <c r="B46" s="56" t="str">
        <f>IFERROR(VLOOKUP(A46,'BS Format'!$D$10:$G$95,2,FALSE),"")</f>
        <v/>
      </c>
      <c r="C46" s="61" t="str">
        <f>IFERROR(IF(B46&lt;&gt;"v",REPT(" ",4)&amp;VLOOKUP(A46,'BS Format'!$D$10:$I$95,4,FALSE),UPPER(VLOOKUP(A46,'BS Format'!$D$10:$G$95,4,FALSE))),"")</f>
        <v/>
      </c>
      <c r="D46" s="62" t="str">
        <f>IFERROR(IF(OR(B46=0,B46="r"),VLOOKUP(A46,'BS Format'!$D$10:$J$95,6,FALSE),""),"")</f>
        <v/>
      </c>
      <c r="E46" s="50"/>
      <c r="F46" s="50"/>
      <c r="G46" s="50"/>
    </row>
    <row r="47" spans="1:7" s="59" customFormat="1" ht="19.899999999999999" customHeight="1" x14ac:dyDescent="0.2">
      <c r="A47" s="80">
        <v>39</v>
      </c>
      <c r="B47" s="56" t="str">
        <f>IFERROR(VLOOKUP(A47,'BS Format'!$D$10:$G$95,2,FALSE),"")</f>
        <v/>
      </c>
      <c r="C47" s="61" t="str">
        <f>IFERROR(IF(B47&lt;&gt;"v",REPT(" ",4)&amp;VLOOKUP(A47,'BS Format'!$D$10:$I$95,4,FALSE),UPPER(VLOOKUP(A47,'BS Format'!$D$10:$G$95,4,FALSE))),"")</f>
        <v/>
      </c>
      <c r="D47" s="62" t="str">
        <f>IFERROR(IF(OR(B47=0,B47="r"),VLOOKUP(A47,'BS Format'!$D$10:$J$95,6,FALSE),""),"")</f>
        <v/>
      </c>
      <c r="E47" s="50"/>
      <c r="F47" s="50"/>
      <c r="G47" s="50"/>
    </row>
    <row r="48" spans="1:7" s="59" customFormat="1" ht="19.899999999999999" customHeight="1" x14ac:dyDescent="0.2">
      <c r="A48" s="81">
        <v>40</v>
      </c>
      <c r="B48" s="56" t="str">
        <f>IFERROR(VLOOKUP(A48,'BS Format'!$D$10:$G$95,2,FALSE),"")</f>
        <v/>
      </c>
      <c r="C48" s="61" t="str">
        <f>IFERROR(IF(B48&lt;&gt;"v",REPT(" ",4)&amp;VLOOKUP(A48,'BS Format'!$D$10:$I$95,4,FALSE),UPPER(VLOOKUP(A48,'BS Format'!$D$10:$G$95,4,FALSE))),"")</f>
        <v/>
      </c>
      <c r="D48" s="62" t="str">
        <f>IFERROR(IF(OR(B48=0,B48="r"),VLOOKUP(A48,'BS Format'!$D$10:$J$95,6,FALSE),""),"")</f>
        <v/>
      </c>
      <c r="E48" s="50"/>
      <c r="F48" s="50"/>
      <c r="G48" s="50"/>
    </row>
    <row r="49" spans="1:7" s="59" customFormat="1" ht="19.899999999999999" customHeight="1" x14ac:dyDescent="0.2">
      <c r="A49" s="80">
        <v>41</v>
      </c>
      <c r="B49" s="56" t="str">
        <f>IFERROR(VLOOKUP(A49,'BS Format'!$D$10:$G$95,2,FALSE),"")</f>
        <v/>
      </c>
      <c r="C49" s="61" t="str">
        <f>IFERROR(IF(B49&lt;&gt;"v",REPT(" ",4)&amp;VLOOKUP(A49,'BS Format'!$D$10:$I$95,4,FALSE),UPPER(VLOOKUP(A49,'BS Format'!$D$10:$G$95,4,FALSE))),"")</f>
        <v/>
      </c>
      <c r="D49" s="62" t="str">
        <f>IFERROR(IF(OR(B49=0,B49="r"),VLOOKUP(A49,'BS Format'!$D$10:$J$95,6,FALSE),""),"")</f>
        <v/>
      </c>
      <c r="E49" s="50"/>
      <c r="F49" s="50"/>
      <c r="G49" s="50"/>
    </row>
    <row r="50" spans="1:7" s="59" customFormat="1" ht="19.899999999999999" customHeight="1" x14ac:dyDescent="0.2">
      <c r="A50" s="81">
        <v>42</v>
      </c>
      <c r="B50" s="56" t="str">
        <f>IFERROR(VLOOKUP(A50,'BS Format'!$D$10:$G$95,2,FALSE),"")</f>
        <v/>
      </c>
      <c r="C50" s="61" t="str">
        <f>IFERROR(IF(B50&lt;&gt;"v",REPT(" ",4)&amp;VLOOKUP(A50,'BS Format'!$D$10:$I$95,4,FALSE),UPPER(VLOOKUP(A50,'BS Format'!$D$10:$G$95,4,FALSE))),"")</f>
        <v/>
      </c>
      <c r="D50" s="62" t="str">
        <f>IFERROR(IF(OR(B50=0,B50="r"),VLOOKUP(A50,'BS Format'!$D$10:$J$95,6,FALSE),""),"")</f>
        <v/>
      </c>
      <c r="E50" s="50"/>
      <c r="F50" s="50"/>
      <c r="G50" s="50"/>
    </row>
    <row r="51" spans="1:7" s="59" customFormat="1" ht="19.899999999999999" customHeight="1" x14ac:dyDescent="0.2">
      <c r="A51" s="80">
        <v>43</v>
      </c>
      <c r="B51" s="56" t="str">
        <f>IFERROR(VLOOKUP(A51,'BS Format'!$D$10:$G$95,2,FALSE),"")</f>
        <v/>
      </c>
      <c r="C51" s="61" t="str">
        <f>IFERROR(IF(B51&lt;&gt;"v",REPT(" ",4)&amp;VLOOKUP(A51,'BS Format'!$D$10:$I$95,4,FALSE),UPPER(VLOOKUP(A51,'BS Format'!$D$10:$G$95,4,FALSE))),"")</f>
        <v/>
      </c>
      <c r="D51" s="62" t="str">
        <f>IFERROR(IF(OR(B51=0,B51="r"),VLOOKUP(A51,'BS Format'!$D$10:$J$95,6,FALSE),""),"")</f>
        <v/>
      </c>
      <c r="E51" s="50"/>
      <c r="F51" s="50"/>
      <c r="G51" s="50"/>
    </row>
    <row r="52" spans="1:7" s="59" customFormat="1" ht="19.899999999999999" customHeight="1" x14ac:dyDescent="0.2">
      <c r="A52" s="81">
        <v>44</v>
      </c>
      <c r="B52" s="56" t="str">
        <f>IFERROR(VLOOKUP(A52,'BS Format'!$D$10:$G$95,2,FALSE),"")</f>
        <v/>
      </c>
      <c r="C52" s="61" t="str">
        <f>IFERROR(IF(B52&lt;&gt;"v",REPT(" ",4)&amp;VLOOKUP(A52,'BS Format'!$D$10:$I$95,4,FALSE),UPPER(VLOOKUP(A52,'BS Format'!$D$10:$G$95,4,FALSE))),"")</f>
        <v/>
      </c>
      <c r="D52" s="62" t="str">
        <f>IFERROR(IF(OR(B52=0,B52="r"),VLOOKUP(A52,'BS Format'!$D$10:$J$95,6,FALSE),""),"")</f>
        <v/>
      </c>
      <c r="E52" s="50"/>
      <c r="F52" s="50"/>
      <c r="G52" s="50"/>
    </row>
    <row r="53" spans="1:7" s="59" customFormat="1" ht="19.899999999999999" customHeight="1" x14ac:dyDescent="0.2">
      <c r="A53" s="80">
        <v>45</v>
      </c>
      <c r="B53" s="56" t="str">
        <f>IFERROR(VLOOKUP(A53,'BS Format'!$D$10:$G$95,2,FALSE),"")</f>
        <v/>
      </c>
      <c r="C53" s="61" t="str">
        <f>IFERROR(IF(B53&lt;&gt;"v",REPT(" ",4)&amp;VLOOKUP(A53,'BS Format'!$D$10:$I$95,4,FALSE),UPPER(VLOOKUP(A53,'BS Format'!$D$10:$G$95,4,FALSE))),"")</f>
        <v/>
      </c>
      <c r="D53" s="62" t="str">
        <f>IFERROR(IF(OR(B53=0,B53="r"),VLOOKUP(A53,'BS Format'!$D$10:$J$95,6,FALSE),""),"")</f>
        <v/>
      </c>
      <c r="E53" s="50"/>
      <c r="F53" s="50"/>
      <c r="G53" s="50"/>
    </row>
    <row r="54" spans="1:7" s="59" customFormat="1" ht="19.899999999999999" customHeight="1" x14ac:dyDescent="0.2">
      <c r="A54" s="81">
        <v>46</v>
      </c>
      <c r="B54" s="56" t="str">
        <f>IFERROR(VLOOKUP(A54,'BS Format'!$D$10:$G$95,2,FALSE),"")</f>
        <v/>
      </c>
      <c r="C54" s="61" t="str">
        <f>IFERROR(IF(B54&lt;&gt;"v",REPT(" ",4)&amp;VLOOKUP(A54,'BS Format'!$D$10:$I$95,4,FALSE),UPPER(VLOOKUP(A54,'BS Format'!$D$10:$G$95,4,FALSE))),"")</f>
        <v/>
      </c>
      <c r="D54" s="62" t="str">
        <f>IFERROR(IF(OR(B54=0,B54="r"),VLOOKUP(A54,'BS Format'!$D$10:$J$95,6,FALSE),""),"")</f>
        <v/>
      </c>
      <c r="E54" s="50"/>
      <c r="F54" s="50"/>
      <c r="G54" s="50"/>
    </row>
    <row r="55" spans="1:7" s="59" customFormat="1" ht="19.899999999999999" customHeight="1" x14ac:dyDescent="0.2">
      <c r="A55" s="80">
        <v>47</v>
      </c>
      <c r="B55" s="56" t="str">
        <f>IFERROR(VLOOKUP(A55,'BS Format'!$D$10:$G$95,2,FALSE),"")</f>
        <v/>
      </c>
      <c r="C55" s="61" t="str">
        <f>IFERROR(IF(B55&lt;&gt;"v",REPT(" ",4)&amp;VLOOKUP(A55,'BS Format'!$D$10:$I$95,4,FALSE),UPPER(VLOOKUP(A55,'BS Format'!$D$10:$G$95,4,FALSE))),"")</f>
        <v/>
      </c>
      <c r="D55" s="62" t="str">
        <f>IFERROR(IF(OR(B55=0,B55="r"),VLOOKUP(A55,'BS Format'!$D$10:$J$95,6,FALSE),""),"")</f>
        <v/>
      </c>
      <c r="E55" s="50"/>
      <c r="F55" s="50"/>
      <c r="G55" s="50"/>
    </row>
    <row r="56" spans="1:7" s="59" customFormat="1" ht="19.899999999999999" customHeight="1" x14ac:dyDescent="0.2">
      <c r="A56" s="81">
        <v>48</v>
      </c>
      <c r="B56" s="56" t="str">
        <f>IFERROR(VLOOKUP(A56,'BS Format'!$D$10:$G$95,2,FALSE),"")</f>
        <v/>
      </c>
      <c r="C56" s="61" t="str">
        <f>IFERROR(IF(B56&lt;&gt;"v",REPT(" ",4)&amp;VLOOKUP(A56,'BS Format'!$D$10:$I$95,4,FALSE),UPPER(VLOOKUP(A56,'BS Format'!$D$10:$G$95,4,FALSE))),"")</f>
        <v/>
      </c>
      <c r="D56" s="62" t="str">
        <f>IFERROR(IF(OR(B56=0,B56="r"),VLOOKUP(A56,'BS Format'!$D$10:$J$95,6,FALSE),""),"")</f>
        <v/>
      </c>
      <c r="E56" s="50"/>
      <c r="F56" s="50"/>
      <c r="G56" s="50"/>
    </row>
    <row r="57" spans="1:7" s="59" customFormat="1" ht="19.899999999999999" customHeight="1" x14ac:dyDescent="0.2">
      <c r="A57" s="80">
        <v>49</v>
      </c>
      <c r="B57" s="56" t="str">
        <f>IFERROR(VLOOKUP(A57,'BS Format'!$D$10:$G$95,2,FALSE),"")</f>
        <v/>
      </c>
      <c r="C57" s="61" t="str">
        <f>IFERROR(IF(B57&lt;&gt;"v",REPT(" ",4)&amp;VLOOKUP(A57,'BS Format'!$D$10:$I$95,4,FALSE),UPPER(VLOOKUP(A57,'BS Format'!$D$10:$G$95,4,FALSE))),"")</f>
        <v/>
      </c>
      <c r="D57" s="62" t="str">
        <f>IFERROR(IF(OR(B57=0,B57="r"),VLOOKUP(A57,'BS Format'!$D$10:$J$95,6,FALSE),""),"")</f>
        <v/>
      </c>
      <c r="E57" s="50"/>
      <c r="F57" s="50"/>
      <c r="G57" s="50"/>
    </row>
    <row r="58" spans="1:7" s="59" customFormat="1" ht="19.899999999999999" customHeight="1" x14ac:dyDescent="0.2">
      <c r="A58" s="81">
        <v>50</v>
      </c>
      <c r="B58" s="56" t="str">
        <f>IFERROR(VLOOKUP(A58,'BS Format'!$D$10:$G$95,2,FALSE),"")</f>
        <v/>
      </c>
      <c r="C58" s="61" t="str">
        <f>IFERROR(IF(B58&lt;&gt;"v",REPT(" ",4)&amp;VLOOKUP(A58,'BS Format'!$D$10:$I$95,4,FALSE),UPPER(VLOOKUP(A58,'BS Format'!$D$10:$G$95,4,FALSE))),"")</f>
        <v/>
      </c>
      <c r="D58" s="62" t="str">
        <f>IFERROR(IF(OR(B58=0,B58="r"),VLOOKUP(A58,'BS Format'!$D$10:$J$95,6,FALSE),""),"")</f>
        <v/>
      </c>
      <c r="E58" s="50"/>
      <c r="F58" s="50"/>
      <c r="G58" s="50"/>
    </row>
    <row r="59" spans="1:7" s="59" customFormat="1" ht="19.899999999999999" customHeight="1" x14ac:dyDescent="0.2">
      <c r="A59" s="80">
        <v>51</v>
      </c>
      <c r="B59" s="56" t="str">
        <f>IFERROR(VLOOKUP(A59,'BS Format'!$D$10:$G$95,2,FALSE),"")</f>
        <v/>
      </c>
      <c r="C59" s="61" t="str">
        <f>IFERROR(IF(B59&lt;&gt;"v",REPT(" ",4)&amp;VLOOKUP(A59,'BS Format'!$D$10:$I$95,4,FALSE),UPPER(VLOOKUP(A59,'BS Format'!$D$10:$G$95,4,FALSE))),"")</f>
        <v/>
      </c>
      <c r="D59" s="62" t="str">
        <f>IFERROR(IF(OR(B59=0,B59="r"),VLOOKUP(A59,'BS Format'!$D$10:$J$95,6,FALSE),""),"")</f>
        <v/>
      </c>
      <c r="E59" s="50"/>
      <c r="F59" s="50"/>
      <c r="G59" s="50"/>
    </row>
    <row r="60" spans="1:7" s="59" customFormat="1" ht="19.899999999999999" customHeight="1" x14ac:dyDescent="0.2">
      <c r="A60" s="81">
        <v>52</v>
      </c>
      <c r="B60" s="56" t="str">
        <f>IFERROR(VLOOKUP(A60,'BS Format'!$D$10:$G$95,2,FALSE),"")</f>
        <v/>
      </c>
      <c r="C60" s="61" t="str">
        <f>IFERROR(IF(B60&lt;&gt;"v",REPT(" ",4)&amp;VLOOKUP(A60,'BS Format'!$D$10:$I$95,4,FALSE),UPPER(VLOOKUP(A60,'BS Format'!$D$10:$G$95,4,FALSE))),"")</f>
        <v/>
      </c>
      <c r="D60" s="62" t="str">
        <f>IFERROR(IF(OR(B60=0,B60="r"),VLOOKUP(A60,'BS Format'!$D$10:$J$95,6,FALSE),""),"")</f>
        <v/>
      </c>
      <c r="E60" s="50"/>
      <c r="F60" s="50"/>
      <c r="G60" s="50"/>
    </row>
    <row r="61" spans="1:7" s="59" customFormat="1" ht="19.899999999999999" customHeight="1" x14ac:dyDescent="0.2">
      <c r="A61" s="80">
        <v>53</v>
      </c>
      <c r="B61" s="56" t="str">
        <f>IFERROR(VLOOKUP(A61,'BS Format'!$D$10:$G$95,2,FALSE),"")</f>
        <v/>
      </c>
      <c r="C61" s="61" t="str">
        <f>IFERROR(IF(B61&lt;&gt;"v",REPT(" ",4)&amp;VLOOKUP(A61,'BS Format'!$D$10:$I$95,4,FALSE),UPPER(VLOOKUP(A61,'BS Format'!$D$10:$G$95,4,FALSE))),"")</f>
        <v/>
      </c>
      <c r="D61" s="62" t="str">
        <f>IFERROR(IF(OR(B61=0,B61="r"),VLOOKUP(A61,'BS Format'!$D$10:$J$95,6,FALSE),""),"")</f>
        <v/>
      </c>
      <c r="E61" s="50"/>
      <c r="F61" s="50"/>
      <c r="G61" s="50"/>
    </row>
    <row r="62" spans="1:7" s="59" customFormat="1" ht="19.899999999999999" customHeight="1" x14ac:dyDescent="0.2">
      <c r="A62" s="81">
        <v>54</v>
      </c>
      <c r="B62" s="56" t="str">
        <f>IFERROR(VLOOKUP(A62,'BS Format'!$D$10:$G$95,2,FALSE),"")</f>
        <v/>
      </c>
      <c r="C62" s="61" t="str">
        <f>IFERROR(IF(B62&lt;&gt;"v",REPT(" ",4)&amp;VLOOKUP(A62,'BS Format'!$D$10:$I$95,4,FALSE),UPPER(VLOOKUP(A62,'BS Format'!$D$10:$G$95,4,FALSE))),"")</f>
        <v/>
      </c>
      <c r="D62" s="62" t="str">
        <f>IFERROR(IF(OR(B62=0,B62="r"),VLOOKUP(A62,'BS Format'!$D$10:$J$95,6,FALSE),""),"")</f>
        <v/>
      </c>
      <c r="E62" s="50"/>
      <c r="F62" s="50"/>
      <c r="G62" s="50"/>
    </row>
    <row r="63" spans="1:7" s="59" customFormat="1" ht="19.899999999999999" customHeight="1" x14ac:dyDescent="0.2">
      <c r="A63" s="80">
        <v>55</v>
      </c>
      <c r="B63" s="56" t="str">
        <f>IFERROR(VLOOKUP(A63,'BS Format'!$D$10:$G$95,2,FALSE),"")</f>
        <v/>
      </c>
      <c r="C63" s="61" t="str">
        <f>IFERROR(IF(B63&lt;&gt;"v",REPT(" ",4)&amp;VLOOKUP(A63,'BS Format'!$D$10:$I$95,4,FALSE),UPPER(VLOOKUP(A63,'BS Format'!$D$10:$G$95,4,FALSE))),"")</f>
        <v/>
      </c>
      <c r="D63" s="62" t="str">
        <f>IFERROR(IF(OR(B63=0,B63="r"),VLOOKUP(A63,'BS Format'!$D$10:$J$95,6,FALSE),""),"")</f>
        <v/>
      </c>
      <c r="E63" s="50"/>
      <c r="F63" s="50"/>
      <c r="G63" s="50"/>
    </row>
    <row r="64" spans="1:7" s="59" customFormat="1" ht="19.899999999999999" customHeight="1" x14ac:dyDescent="0.2">
      <c r="A64" s="81">
        <v>56</v>
      </c>
      <c r="B64" s="56" t="str">
        <f>IFERROR(VLOOKUP(A64,'BS Format'!$D$10:$G$95,2,FALSE),"")</f>
        <v/>
      </c>
      <c r="C64" s="61" t="str">
        <f>IFERROR(IF(B64&lt;&gt;"v",REPT(" ",4)&amp;VLOOKUP(A64,'BS Format'!$D$10:$I$95,4,FALSE),UPPER(VLOOKUP(A64,'BS Format'!$D$10:$G$95,4,FALSE))),"")</f>
        <v/>
      </c>
      <c r="D64" s="62" t="str">
        <f>IFERROR(IF(OR(B64=0,B64="r"),VLOOKUP(A64,'BS Format'!$D$10:$J$95,6,FALSE),""),"")</f>
        <v/>
      </c>
      <c r="E64" s="50"/>
      <c r="F64" s="50"/>
      <c r="G64" s="50"/>
    </row>
    <row r="65" spans="1:7" s="59" customFormat="1" ht="19.899999999999999" customHeight="1" x14ac:dyDescent="0.2">
      <c r="A65" s="80">
        <v>57</v>
      </c>
      <c r="B65" s="56" t="str">
        <f>IFERROR(VLOOKUP(A65,'BS Format'!$D$10:$G$95,2,FALSE),"")</f>
        <v/>
      </c>
      <c r="C65" s="61" t="str">
        <f>IFERROR(IF(B65&lt;&gt;"v",REPT(" ",4)&amp;VLOOKUP(A65,'BS Format'!$D$10:$I$95,4,FALSE),UPPER(VLOOKUP(A65,'BS Format'!$D$10:$G$95,4,FALSE))),"")</f>
        <v/>
      </c>
      <c r="D65" s="62" t="str">
        <f>IFERROR(IF(OR(B65=0,B65="r"),VLOOKUP(A65,'BS Format'!$D$10:$J$95,6,FALSE),""),"")</f>
        <v/>
      </c>
      <c r="E65" s="50"/>
      <c r="F65" s="50"/>
      <c r="G65" s="50"/>
    </row>
    <row r="66" spans="1:7" s="59" customFormat="1" ht="19.899999999999999" customHeight="1" x14ac:dyDescent="0.2">
      <c r="A66" s="81">
        <v>58</v>
      </c>
      <c r="B66" s="56" t="str">
        <f>IFERROR(VLOOKUP(A66,'BS Format'!$D$10:$G$95,2,FALSE),"")</f>
        <v/>
      </c>
      <c r="C66" s="61" t="str">
        <f>IFERROR(IF(B66&lt;&gt;"v",REPT(" ",4)&amp;VLOOKUP(A66,'BS Format'!$D$10:$I$95,4,FALSE),UPPER(VLOOKUP(A66,'BS Format'!$D$10:$G$95,4,FALSE))),"")</f>
        <v/>
      </c>
      <c r="D66" s="62" t="str">
        <f>IFERROR(IF(OR(B66=0,B66="r"),VLOOKUP(A66,'BS Format'!$D$10:$J$95,6,FALSE),""),"")</f>
        <v/>
      </c>
      <c r="E66" s="50"/>
      <c r="F66" s="50"/>
      <c r="G66" s="50"/>
    </row>
    <row r="67" spans="1:7" s="59" customFormat="1" ht="19.899999999999999" customHeight="1" x14ac:dyDescent="0.2">
      <c r="A67" s="80">
        <v>59</v>
      </c>
      <c r="B67" s="56" t="str">
        <f>IFERROR(VLOOKUP(A67,'BS Format'!$D$10:$G$95,2,FALSE),"")</f>
        <v/>
      </c>
      <c r="C67" s="61" t="str">
        <f>IFERROR(IF(B67&lt;&gt;"v",REPT(" ",4)&amp;VLOOKUP(A67,'BS Format'!$D$10:$I$95,4,FALSE),UPPER(VLOOKUP(A67,'BS Format'!$D$10:$G$95,4,FALSE))),"")</f>
        <v/>
      </c>
      <c r="D67" s="62" t="str">
        <f>IFERROR(IF(OR(B67=0,B67="r"),VLOOKUP(A67,'BS Format'!$D$10:$J$95,6,FALSE),""),"")</f>
        <v/>
      </c>
      <c r="E67" s="50"/>
      <c r="F67" s="50"/>
      <c r="G67" s="50"/>
    </row>
    <row r="68" spans="1:7" s="59" customFormat="1" ht="19.899999999999999" customHeight="1" x14ac:dyDescent="0.2">
      <c r="A68" s="81">
        <v>60</v>
      </c>
      <c r="B68" s="56" t="str">
        <f>IFERROR(VLOOKUP(A68,'BS Format'!$D$10:$G$95,2,FALSE),"")</f>
        <v/>
      </c>
      <c r="C68" s="61" t="str">
        <f>IFERROR(IF(B68&lt;&gt;"v",REPT(" ",4)&amp;VLOOKUP(A68,'BS Format'!$D$10:$I$95,4,FALSE),UPPER(VLOOKUP(A68,'BS Format'!$D$10:$G$95,4,FALSE))),"")</f>
        <v/>
      </c>
      <c r="D68" s="62" t="str">
        <f>IFERROR(IF(OR(B68=0,B68="r"),VLOOKUP(A68,'BS Format'!$D$10:$J$95,6,FALSE),""),"")</f>
        <v/>
      </c>
      <c r="E68" s="50"/>
      <c r="F68" s="50"/>
      <c r="G68" s="50"/>
    </row>
    <row r="69" spans="1:7" s="59" customFormat="1" ht="19.899999999999999" customHeight="1" x14ac:dyDescent="0.2">
      <c r="A69" s="80">
        <v>61</v>
      </c>
      <c r="B69" s="56" t="str">
        <f>IFERROR(VLOOKUP(A69,'BS Format'!$D$10:$G$95,2,FALSE),"")</f>
        <v/>
      </c>
      <c r="C69" s="61" t="str">
        <f>IFERROR(IF(B69&lt;&gt;"v",REPT(" ",4)&amp;VLOOKUP(A69,'BS Format'!$D$10:$I$95,4,FALSE),UPPER(VLOOKUP(A69,'BS Format'!$D$10:$G$95,4,FALSE))),"")</f>
        <v/>
      </c>
      <c r="D69" s="62" t="str">
        <f>IFERROR(IF(OR(B69=0,B69="r"),VLOOKUP(A69,'BS Format'!$D$10:$J$95,6,FALSE),""),"")</f>
        <v/>
      </c>
      <c r="E69" s="50"/>
      <c r="F69" s="50"/>
      <c r="G69" s="50"/>
    </row>
    <row r="70" spans="1:7" s="59" customFormat="1" ht="19.899999999999999" customHeight="1" x14ac:dyDescent="0.2">
      <c r="A70" s="81">
        <v>62</v>
      </c>
      <c r="B70" s="56" t="str">
        <f>IFERROR(VLOOKUP(A70,'BS Format'!$D$10:$G$95,2,FALSE),"")</f>
        <v/>
      </c>
      <c r="C70" s="61" t="str">
        <f>IFERROR(IF(B70&lt;&gt;"v",REPT(" ",4)&amp;VLOOKUP(A70,'BS Format'!$D$10:$I$95,4,FALSE),UPPER(VLOOKUP(A70,'BS Format'!$D$10:$G$95,4,FALSE))),"")</f>
        <v/>
      </c>
      <c r="D70" s="62" t="str">
        <f>IFERROR(IF(OR(B70=0,B70="r"),VLOOKUP(A70,'BS Format'!$D$10:$J$95,6,FALSE),""),"")</f>
        <v/>
      </c>
      <c r="E70" s="50"/>
      <c r="F70" s="50"/>
      <c r="G70" s="50"/>
    </row>
    <row r="71" spans="1:7" s="59" customFormat="1" ht="19.899999999999999" customHeight="1" x14ac:dyDescent="0.2">
      <c r="A71" s="80">
        <v>63</v>
      </c>
      <c r="B71" s="56" t="str">
        <f>IFERROR(VLOOKUP(A71,'BS Format'!$D$10:$G$95,2,FALSE),"")</f>
        <v/>
      </c>
      <c r="C71" s="61" t="str">
        <f>IFERROR(IF(B71&lt;&gt;"v",REPT(" ",4)&amp;VLOOKUP(A71,'BS Format'!$D$10:$I$95,4,FALSE),UPPER(VLOOKUP(A71,'BS Format'!$D$10:$G$95,4,FALSE))),"")</f>
        <v/>
      </c>
      <c r="D71" s="62" t="str">
        <f>IFERROR(IF(OR(B71=0,B71="r"),VLOOKUP(A71,'BS Format'!$D$10:$J$95,6,FALSE),""),"")</f>
        <v/>
      </c>
      <c r="E71" s="50"/>
      <c r="F71" s="50"/>
      <c r="G71" s="50"/>
    </row>
    <row r="72" spans="1:7" s="59" customFormat="1" ht="19.899999999999999" customHeight="1" x14ac:dyDescent="0.2">
      <c r="A72" s="81">
        <v>64</v>
      </c>
      <c r="B72" s="56" t="str">
        <f>IFERROR(VLOOKUP(A72,'BS Format'!$D$10:$G$95,2,FALSE),"")</f>
        <v/>
      </c>
      <c r="C72" s="61" t="str">
        <f>IFERROR(IF(B72&lt;&gt;"v",REPT(" ",4)&amp;VLOOKUP(A72,'BS Format'!$D$10:$I$95,4,FALSE),UPPER(VLOOKUP(A72,'BS Format'!$D$10:$G$95,4,FALSE))),"")</f>
        <v/>
      </c>
      <c r="D72" s="62" t="str">
        <f>IFERROR(IF(OR(B72=0,B72="r"),VLOOKUP(A72,'BS Format'!$D$10:$J$95,6,FALSE),""),"")</f>
        <v/>
      </c>
      <c r="E72" s="50"/>
      <c r="F72" s="50"/>
      <c r="G72" s="50"/>
    </row>
    <row r="73" spans="1:7" s="59" customFormat="1" ht="19.899999999999999" customHeight="1" x14ac:dyDescent="0.2">
      <c r="A73" s="80">
        <v>65</v>
      </c>
      <c r="B73" s="56" t="str">
        <f>IFERROR(VLOOKUP(A73,'BS Format'!$D$10:$G$95,2,FALSE),"")</f>
        <v/>
      </c>
      <c r="C73" s="61" t="str">
        <f>IFERROR(IF(B73&lt;&gt;"v",REPT(" ",4)&amp;VLOOKUP(A73,'BS Format'!$D$10:$I$95,4,FALSE),UPPER(VLOOKUP(A73,'BS Format'!$D$10:$G$95,4,FALSE))),"")</f>
        <v/>
      </c>
      <c r="D73" s="62" t="str">
        <f>IFERROR(IF(OR(B73=0,B73="r"),VLOOKUP(A73,'BS Format'!$D$10:$J$95,6,FALSE),""),"")</f>
        <v/>
      </c>
      <c r="E73" s="50"/>
      <c r="F73" s="50"/>
      <c r="G73" s="50"/>
    </row>
    <row r="74" spans="1:7" s="59" customFormat="1" ht="19.899999999999999" customHeight="1" x14ac:dyDescent="0.2">
      <c r="A74" s="81">
        <v>66</v>
      </c>
      <c r="B74" s="56" t="str">
        <f>IFERROR(VLOOKUP(A74,'BS Format'!$D$10:$G$95,2,FALSE),"")</f>
        <v/>
      </c>
      <c r="C74" s="61" t="str">
        <f>IFERROR(IF(B74&lt;&gt;"v",REPT(" ",4)&amp;VLOOKUP(A74,'BS Format'!$D$10:$I$95,4,FALSE),UPPER(VLOOKUP(A74,'BS Format'!$D$10:$G$95,4,FALSE))),"")</f>
        <v/>
      </c>
      <c r="D74" s="62" t="str">
        <f>IFERROR(IF(OR(B74=0,B74="r"),VLOOKUP(A74,'BS Format'!$D$10:$J$95,6,FALSE),""),"")</f>
        <v/>
      </c>
      <c r="E74" s="50"/>
      <c r="F74" s="50"/>
      <c r="G74" s="50"/>
    </row>
    <row r="75" spans="1:7" s="59" customFormat="1" ht="19.899999999999999" customHeight="1" x14ac:dyDescent="0.2">
      <c r="A75" s="80">
        <v>67</v>
      </c>
      <c r="B75" s="56" t="str">
        <f>IFERROR(VLOOKUP(A75,'BS Format'!$D$10:$G$95,2,FALSE),"")</f>
        <v/>
      </c>
      <c r="C75" s="61" t="str">
        <f>IFERROR(IF(B75&lt;&gt;"v",REPT(" ",4)&amp;VLOOKUP(A75,'BS Format'!$D$10:$I$95,4,FALSE),UPPER(VLOOKUP(A75,'BS Format'!$D$10:$G$95,4,FALSE))),"")</f>
        <v/>
      </c>
      <c r="D75" s="62" t="str">
        <f>IFERROR(IF(OR(B75=0,B75="r"),VLOOKUP(A75,'BS Format'!$D$10:$J$95,6,FALSE),""),"")</f>
        <v/>
      </c>
      <c r="E75" s="50"/>
      <c r="F75" s="50"/>
      <c r="G75" s="50"/>
    </row>
    <row r="76" spans="1:7" s="59" customFormat="1" ht="19.899999999999999" customHeight="1" x14ac:dyDescent="0.2">
      <c r="A76" s="81">
        <v>68</v>
      </c>
      <c r="B76" s="56" t="str">
        <f>IFERROR(VLOOKUP(A76,'BS Format'!$D$10:$G$95,2,FALSE),"")</f>
        <v/>
      </c>
      <c r="C76" s="61" t="str">
        <f>IFERROR(IF(B76&lt;&gt;"v",REPT(" ",4)&amp;VLOOKUP(A76,'BS Format'!$D$10:$I$95,4,FALSE),UPPER(VLOOKUP(A76,'BS Format'!$D$10:$G$95,4,FALSE))),"")</f>
        <v/>
      </c>
      <c r="D76" s="62" t="str">
        <f>IFERROR(IF(OR(B76=0,B76="r"),VLOOKUP(A76,'BS Format'!$D$10:$J$95,6,FALSE),""),"")</f>
        <v/>
      </c>
      <c r="E76" s="50"/>
      <c r="F76" s="50"/>
      <c r="G76" s="50"/>
    </row>
    <row r="77" spans="1:7" s="59" customFormat="1" ht="19.899999999999999" customHeight="1" x14ac:dyDescent="0.2">
      <c r="A77" s="80">
        <v>69</v>
      </c>
      <c r="B77" s="56" t="str">
        <f>IFERROR(VLOOKUP(A77,'BS Format'!$D$10:$G$95,2,FALSE),"")</f>
        <v/>
      </c>
      <c r="C77" s="61" t="str">
        <f>IFERROR(IF(B77&lt;&gt;"v",REPT(" ",4)&amp;VLOOKUP(A77,'BS Format'!$D$10:$I$95,4,FALSE),UPPER(VLOOKUP(A77,'BS Format'!$D$10:$G$95,4,FALSE))),"")</f>
        <v/>
      </c>
      <c r="D77" s="62" t="str">
        <f>IFERROR(IF(OR(B77=0,B77="r"),VLOOKUP(A77,'BS Format'!$D$10:$J$95,6,FALSE),""),"")</f>
        <v/>
      </c>
      <c r="E77" s="50"/>
      <c r="F77" s="50"/>
      <c r="G77" s="50"/>
    </row>
    <row r="78" spans="1:7" s="59" customFormat="1" ht="19.899999999999999" customHeight="1" x14ac:dyDescent="0.2">
      <c r="A78" s="81">
        <v>70</v>
      </c>
      <c r="B78" s="56" t="str">
        <f>IFERROR(VLOOKUP(A78,'BS Format'!$D$10:$G$95,2,FALSE),"")</f>
        <v/>
      </c>
      <c r="C78" s="61" t="str">
        <f>IFERROR(IF(B78&lt;&gt;"v",REPT(" ",4)&amp;VLOOKUP(A78,'BS Format'!$D$10:$I$95,4,FALSE),UPPER(VLOOKUP(A78,'BS Format'!$D$10:$G$95,4,FALSE))),"")</f>
        <v/>
      </c>
      <c r="D78" s="62" t="str">
        <f>IFERROR(IF(OR(B78=0,B78="r"),VLOOKUP(A78,'BS Format'!$D$10:$J$95,6,FALSE),""),"")</f>
        <v/>
      </c>
      <c r="E78" s="50"/>
      <c r="F78" s="50"/>
      <c r="G78" s="50"/>
    </row>
    <row r="79" spans="1:7" s="59" customFormat="1" ht="19.899999999999999" customHeight="1" x14ac:dyDescent="0.2">
      <c r="A79" s="80">
        <v>71</v>
      </c>
      <c r="B79" s="56" t="str">
        <f>IFERROR(VLOOKUP(A79,'BS Format'!$D$10:$G$95,2,FALSE),"")</f>
        <v/>
      </c>
      <c r="C79" s="61" t="str">
        <f>IFERROR(IF(B79&lt;&gt;"v",REPT(" ",4)&amp;VLOOKUP(A79,'BS Format'!$D$10:$I$95,4,FALSE),UPPER(VLOOKUP(A79,'BS Format'!$D$10:$G$95,4,FALSE))),"")</f>
        <v/>
      </c>
      <c r="D79" s="62" t="str">
        <f>IFERROR(IF(OR(B79=0,B79="r"),VLOOKUP(A79,'BS Format'!$D$10:$J$95,6,FALSE),""),"")</f>
        <v/>
      </c>
      <c r="E79" s="50"/>
      <c r="F79" s="50"/>
      <c r="G79" s="50"/>
    </row>
    <row r="80" spans="1:7" s="59" customFormat="1" ht="19.899999999999999" customHeight="1" x14ac:dyDescent="0.2">
      <c r="A80" s="81">
        <v>72</v>
      </c>
      <c r="B80" s="56" t="str">
        <f>IFERROR(VLOOKUP(A80,'BS Format'!$D$10:$G$95,2,FALSE),"")</f>
        <v/>
      </c>
      <c r="C80" s="61" t="str">
        <f>IFERROR(IF(B80&lt;&gt;"v",REPT(" ",4)&amp;VLOOKUP(A80,'BS Format'!$D$10:$I$95,4,FALSE),UPPER(VLOOKUP(A80,'BS Format'!$D$10:$G$95,4,FALSE))),"")</f>
        <v/>
      </c>
      <c r="D80" s="62" t="str">
        <f>IFERROR(IF(OR(B80=0,B80="r"),VLOOKUP(A80,'BS Format'!$D$10:$J$95,6,FALSE),""),"")</f>
        <v/>
      </c>
      <c r="E80" s="50"/>
      <c r="F80" s="50"/>
      <c r="G80" s="50"/>
    </row>
    <row r="81" spans="1:7" s="59" customFormat="1" ht="19.899999999999999" customHeight="1" x14ac:dyDescent="0.2">
      <c r="A81" s="80">
        <v>73</v>
      </c>
      <c r="B81" s="56" t="str">
        <f>IFERROR(VLOOKUP(A81,'BS Format'!$D$10:$G$95,2,FALSE),"")</f>
        <v/>
      </c>
      <c r="C81" s="61" t="str">
        <f>IFERROR(IF(B81&lt;&gt;"v",REPT(" ",4)&amp;VLOOKUP(A81,'BS Format'!$D$10:$I$95,4,FALSE),UPPER(VLOOKUP(A81,'BS Format'!$D$10:$G$95,4,FALSE))),"")</f>
        <v/>
      </c>
      <c r="D81" s="62" t="str">
        <f>IFERROR(IF(OR(B81=0,B81="r"),VLOOKUP(A81,'BS Format'!$D$10:$J$95,6,FALSE),""),"")</f>
        <v/>
      </c>
      <c r="E81" s="50"/>
      <c r="F81" s="50"/>
      <c r="G81" s="50"/>
    </row>
    <row r="82" spans="1:7" s="59" customFormat="1" ht="19.899999999999999" customHeight="1" x14ac:dyDescent="0.2">
      <c r="A82" s="81">
        <v>74</v>
      </c>
      <c r="B82" s="56" t="str">
        <f>IFERROR(VLOOKUP(A82,'BS Format'!$D$10:$G$95,2,FALSE),"")</f>
        <v/>
      </c>
      <c r="C82" s="61" t="str">
        <f>IFERROR(IF(B82&lt;&gt;"v",REPT(" ",4)&amp;VLOOKUP(A82,'BS Format'!$D$10:$I$95,4,FALSE),UPPER(VLOOKUP(A82,'BS Format'!$D$10:$G$95,4,FALSE))),"")</f>
        <v/>
      </c>
      <c r="D82" s="62" t="str">
        <f>IFERROR(IF(OR(B82=0,B82="r"),VLOOKUP(A82,'BS Format'!$D$10:$J$95,6,FALSE),""),"")</f>
        <v/>
      </c>
      <c r="E82" s="50"/>
      <c r="F82" s="50"/>
      <c r="G82" s="50"/>
    </row>
    <row r="83" spans="1:7" s="59" customFormat="1" ht="19.899999999999999" customHeight="1" x14ac:dyDescent="0.2">
      <c r="A83" s="80">
        <v>75</v>
      </c>
      <c r="B83" s="56" t="str">
        <f>IFERROR(VLOOKUP(A83,'BS Format'!$D$10:$G$95,2,FALSE),"")</f>
        <v/>
      </c>
      <c r="C83" s="61" t="str">
        <f>IFERROR(IF(B83&lt;&gt;"v",REPT(" ",4)&amp;VLOOKUP(A83,'BS Format'!$D$10:$I$95,4,FALSE),UPPER(VLOOKUP(A83,'BS Format'!$D$10:$G$95,4,FALSE))),"")</f>
        <v/>
      </c>
      <c r="D83" s="62" t="str">
        <f>IFERROR(IF(OR(B83=0,B83="r"),VLOOKUP(A83,'BS Format'!$D$10:$J$95,6,FALSE),""),"")</f>
        <v/>
      </c>
      <c r="E83" s="50"/>
      <c r="F83" s="50"/>
      <c r="G83" s="50"/>
    </row>
    <row r="84" spans="1:7" s="59" customFormat="1" ht="19.899999999999999" customHeight="1" x14ac:dyDescent="0.2">
      <c r="A84" s="81">
        <v>76</v>
      </c>
      <c r="B84" s="56" t="str">
        <f>IFERROR(VLOOKUP(A84,'BS Format'!$D$10:$G$95,2,FALSE),"")</f>
        <v/>
      </c>
      <c r="C84" s="61" t="str">
        <f>IFERROR(IF(B84&lt;&gt;"v",REPT(" ",4)&amp;VLOOKUP(A84,'BS Format'!$D$10:$I$95,4,FALSE),UPPER(VLOOKUP(A84,'BS Format'!$D$10:$G$95,4,FALSE))),"")</f>
        <v/>
      </c>
      <c r="D84" s="62" t="str">
        <f>IFERROR(IF(OR(B84=0,B84="r"),VLOOKUP(A84,'BS Format'!$D$10:$J$95,6,FALSE),""),"")</f>
        <v/>
      </c>
      <c r="E84" s="50"/>
      <c r="F84" s="50"/>
      <c r="G84" s="50"/>
    </row>
    <row r="85" spans="1:7" s="59" customFormat="1" ht="19.899999999999999" customHeight="1" x14ac:dyDescent="0.2">
      <c r="A85" s="80">
        <v>77</v>
      </c>
      <c r="B85" s="56" t="str">
        <f>IFERROR(VLOOKUP(A85,'BS Format'!$D$10:$G$95,2,FALSE),"")</f>
        <v/>
      </c>
      <c r="C85" s="61" t="str">
        <f>IFERROR(IF(B85&lt;&gt;"v",REPT(" ",4)&amp;VLOOKUP(A85,'BS Format'!$D$10:$I$95,4,FALSE),UPPER(VLOOKUP(A85,'BS Format'!$D$10:$G$95,4,FALSE))),"")</f>
        <v/>
      </c>
      <c r="D85" s="62" t="str">
        <f>IFERROR(IF(OR(B85=0,B85="r"),VLOOKUP(A85,'BS Format'!$D$10:$J$95,6,FALSE),""),"")</f>
        <v/>
      </c>
      <c r="E85" s="50"/>
      <c r="F85" s="50"/>
      <c r="G85" s="50"/>
    </row>
    <row r="86" spans="1:7" s="59" customFormat="1" ht="19.899999999999999" customHeight="1" x14ac:dyDescent="0.2">
      <c r="A86" s="81">
        <v>78</v>
      </c>
      <c r="B86" s="56" t="str">
        <f>IFERROR(VLOOKUP(A86,'BS Format'!$D$10:$G$95,2,FALSE),"")</f>
        <v/>
      </c>
      <c r="C86" s="61" t="str">
        <f>IFERROR(IF(B86&lt;&gt;"v",REPT(" ",4)&amp;VLOOKUP(A86,'BS Format'!$D$10:$I$95,4,FALSE),UPPER(VLOOKUP(A86,'BS Format'!$D$10:$G$95,4,FALSE))),"")</f>
        <v/>
      </c>
      <c r="D86" s="62" t="str">
        <f>IFERROR(IF(OR(B86=0,B86="r"),VLOOKUP(A86,'BS Format'!$D$10:$J$95,6,FALSE),""),"")</f>
        <v/>
      </c>
      <c r="E86" s="50"/>
      <c r="F86" s="50"/>
      <c r="G86" s="50"/>
    </row>
    <row r="87" spans="1:7" s="59" customFormat="1" ht="19.899999999999999" customHeight="1" x14ac:dyDescent="0.2">
      <c r="A87" s="80">
        <v>79</v>
      </c>
      <c r="B87" s="56" t="str">
        <f>IFERROR(VLOOKUP(A87,'BS Format'!$D$10:$G$95,2,FALSE),"")</f>
        <v/>
      </c>
      <c r="C87" s="61" t="str">
        <f>IFERROR(IF(B87&lt;&gt;"v",REPT(" ",4)&amp;VLOOKUP(A87,'BS Format'!$D$10:$I$95,4,FALSE),UPPER(VLOOKUP(A87,'BS Format'!$D$10:$G$95,4,FALSE))),"")</f>
        <v/>
      </c>
      <c r="D87" s="62" t="str">
        <f>IFERROR(IF(OR(B87=0,B87="r"),VLOOKUP(A87,'BS Format'!$D$10:$J$95,6,FALSE),""),"")</f>
        <v/>
      </c>
      <c r="E87" s="50"/>
      <c r="F87" s="50"/>
      <c r="G87" s="50"/>
    </row>
    <row r="88" spans="1:7" s="59" customFormat="1" ht="19.899999999999999" customHeight="1" x14ac:dyDescent="0.2">
      <c r="A88" s="81">
        <v>80</v>
      </c>
      <c r="B88" s="56" t="str">
        <f>IFERROR(VLOOKUP(A88,'BS Format'!$D$10:$G$95,2,FALSE),"")</f>
        <v/>
      </c>
      <c r="C88" s="61" t="str">
        <f>IFERROR(IF(B88&lt;&gt;"v",REPT(" ",4)&amp;VLOOKUP(A88,'BS Format'!$D$10:$I$95,4,FALSE),UPPER(VLOOKUP(A88,'BS Format'!$D$10:$G$95,4,FALSE))),"")</f>
        <v/>
      </c>
      <c r="D88" s="62" t="str">
        <f>IFERROR(IF(OR(B88=0,B88="r"),VLOOKUP(A88,'BS Format'!$D$10:$J$95,6,FALSE),""),"")</f>
        <v/>
      </c>
      <c r="E88" s="50"/>
      <c r="F88" s="50"/>
      <c r="G88" s="50"/>
    </row>
    <row r="89" spans="1:7" s="59" customFormat="1" ht="19.899999999999999" customHeight="1" x14ac:dyDescent="0.2">
      <c r="A89" s="80">
        <v>81</v>
      </c>
      <c r="B89" s="56" t="str">
        <f>IFERROR(VLOOKUP(A89,'BS Format'!$D$10:$G$95,2,FALSE),"")</f>
        <v/>
      </c>
      <c r="C89" s="61" t="str">
        <f>IFERROR(IF(B89&lt;&gt;"v",REPT(" ",4)&amp;VLOOKUP(A89,'BS Format'!$D$10:$I$95,4,FALSE),UPPER(VLOOKUP(A89,'BS Format'!$D$10:$G$95,4,FALSE))),"")</f>
        <v/>
      </c>
      <c r="D89" s="62" t="str">
        <f>IFERROR(IF(OR(B89=0,B89="r"),VLOOKUP(A89,'BS Format'!$D$10:$J$95,6,FALSE),""),"")</f>
        <v/>
      </c>
      <c r="E89" s="50"/>
      <c r="F89" s="50"/>
      <c r="G89" s="50"/>
    </row>
    <row r="90" spans="1:7" s="59" customFormat="1" ht="19.899999999999999" customHeight="1" x14ac:dyDescent="0.2">
      <c r="A90" s="81">
        <v>82</v>
      </c>
      <c r="B90" s="56" t="str">
        <f>IFERROR(VLOOKUP(A90,'BS Format'!$D$10:$G$95,2,FALSE),"")</f>
        <v/>
      </c>
      <c r="C90" s="61" t="str">
        <f>IFERROR(IF(B90&lt;&gt;"v",REPT(" ",4)&amp;VLOOKUP(A90,'BS Format'!$D$10:$I$95,4,FALSE),UPPER(VLOOKUP(A90,'BS Format'!$D$10:$G$95,4,FALSE))),"")</f>
        <v/>
      </c>
      <c r="D90" s="62" t="str">
        <f>IFERROR(IF(OR(B90=0,B90="r"),VLOOKUP(A90,'BS Format'!$D$10:$J$95,6,FALSE),""),"")</f>
        <v/>
      </c>
      <c r="E90" s="50"/>
      <c r="F90" s="50"/>
      <c r="G90" s="50"/>
    </row>
    <row r="91" spans="1:7" s="59" customFormat="1" ht="19.899999999999999" customHeight="1" x14ac:dyDescent="0.2">
      <c r="A91" s="80">
        <v>83</v>
      </c>
      <c r="B91" s="56" t="str">
        <f>IFERROR(VLOOKUP(A91,'BS Format'!$D$10:$G$95,2,FALSE),"")</f>
        <v/>
      </c>
      <c r="C91" s="61" t="str">
        <f>IFERROR(IF(B91&lt;&gt;"v",REPT(" ",4)&amp;VLOOKUP(A91,'BS Format'!$D$10:$I$95,4,FALSE),UPPER(VLOOKUP(A91,'BS Format'!$D$10:$G$95,4,FALSE))),"")</f>
        <v/>
      </c>
      <c r="D91" s="62" t="str">
        <f>IFERROR(IF(OR(B91=0,B91="r"),VLOOKUP(A91,'BS Format'!$D$10:$J$95,6,FALSE),""),"")</f>
        <v/>
      </c>
      <c r="E91" s="50"/>
      <c r="F91" s="50"/>
      <c r="G91" s="50"/>
    </row>
    <row r="92" spans="1:7" s="59" customFormat="1" ht="19.899999999999999" customHeight="1" x14ac:dyDescent="0.2">
      <c r="A92" s="81">
        <v>84</v>
      </c>
      <c r="B92" s="56" t="str">
        <f>IFERROR(VLOOKUP(A92,'BS Format'!$D$10:$G$95,2,FALSE),"")</f>
        <v/>
      </c>
      <c r="C92" s="61" t="str">
        <f>IFERROR(IF(B92&lt;&gt;"v",REPT(" ",4)&amp;VLOOKUP(A92,'BS Format'!$D$10:$I$95,4,FALSE),UPPER(VLOOKUP(A92,'BS Format'!$D$10:$G$95,4,FALSE))),"")</f>
        <v/>
      </c>
      <c r="D92" s="62" t="str">
        <f>IFERROR(IF(OR(B92=0,B92="r"),VLOOKUP(A92,'BS Format'!$D$10:$J$95,6,FALSE),""),"")</f>
        <v/>
      </c>
      <c r="E92" s="50"/>
      <c r="F92" s="50"/>
      <c r="G92" s="50"/>
    </row>
    <row r="93" spans="1:7" s="59" customFormat="1" ht="19.899999999999999" customHeight="1" x14ac:dyDescent="0.2">
      <c r="A93" s="80">
        <v>85</v>
      </c>
      <c r="B93" s="56" t="str">
        <f>IFERROR(VLOOKUP(A93,'BS Format'!$D$10:$G$95,2,FALSE),"")</f>
        <v/>
      </c>
      <c r="C93" s="61" t="str">
        <f>IFERROR(IF(B93&lt;&gt;"v",REPT(" ",4)&amp;VLOOKUP(A93,'BS Format'!$D$10:$I$95,4,FALSE),UPPER(VLOOKUP(A93,'BS Format'!$D$10:$G$95,4,FALSE))),"")</f>
        <v/>
      </c>
      <c r="D93" s="62" t="str">
        <f>IFERROR(IF(OR(B93=0,B93="r"),VLOOKUP(A93,'BS Format'!$D$10:$J$95,6,FALSE),""),"")</f>
        <v/>
      </c>
      <c r="E93" s="50"/>
      <c r="F93" s="50"/>
      <c r="G93" s="50"/>
    </row>
    <row r="94" spans="1:7" s="59" customFormat="1" ht="19.899999999999999" customHeight="1" x14ac:dyDescent="0.2">
      <c r="A94" s="81">
        <v>86</v>
      </c>
      <c r="B94" s="56" t="str">
        <f>IFERROR(VLOOKUP(A94,'BS Format'!$D$10:$G$95,2,FALSE),"")</f>
        <v/>
      </c>
      <c r="C94" s="61" t="str">
        <f>IFERROR(IF(B94&lt;&gt;"v",REPT(" ",4)&amp;VLOOKUP(A94,'BS Format'!$D$10:$I$95,4,FALSE),UPPER(VLOOKUP(A94,'BS Format'!$D$10:$G$95,4,FALSE))),"")</f>
        <v/>
      </c>
      <c r="D94" s="62" t="str">
        <f>IFERROR(IF(OR(B94=0,B94="r"),VLOOKUP(A94,'BS Format'!$D$10:$J$95,6,FALSE),""),"")</f>
        <v/>
      </c>
      <c r="E94" s="50"/>
      <c r="F94" s="50"/>
      <c r="G94" s="50"/>
    </row>
    <row r="95" spans="1:7" s="59" customFormat="1" ht="19.899999999999999" customHeight="1" x14ac:dyDescent="0.2">
      <c r="A95" s="80">
        <v>87</v>
      </c>
      <c r="B95" s="56" t="str">
        <f>IFERROR(VLOOKUP(A95,'BS Format'!$D$10:$G$95,2,FALSE),"")</f>
        <v/>
      </c>
      <c r="C95" s="61" t="str">
        <f>IFERROR(IF(B95&lt;&gt;"v",REPT(" ",4)&amp;VLOOKUP(A95,'BS Format'!$D$10:$I$95,4,FALSE),UPPER(VLOOKUP(A95,'BS Format'!$D$10:$G$95,4,FALSE))),"")</f>
        <v/>
      </c>
      <c r="D95" s="62" t="str">
        <f>IFERROR(IF(OR(B95=0,B95="r"),VLOOKUP(A95,'BS Format'!$D$10:$J$95,6,FALSE),""),"")</f>
        <v/>
      </c>
      <c r="E95" s="50"/>
      <c r="F95" s="50"/>
      <c r="G95" s="50"/>
    </row>
    <row r="96" spans="1:7" s="59" customFormat="1" ht="19.899999999999999" customHeight="1" x14ac:dyDescent="0.2">
      <c r="A96" s="81">
        <v>88</v>
      </c>
      <c r="B96" s="56" t="str">
        <f>IFERROR(VLOOKUP(A96,'BS Format'!$D$10:$G$95,2,FALSE),"")</f>
        <v/>
      </c>
      <c r="C96" s="61" t="str">
        <f>IFERROR(IF(B96&lt;&gt;"v",REPT(" ",4)&amp;VLOOKUP(A96,'BS Format'!$D$10:$I$95,4,FALSE),UPPER(VLOOKUP(A96,'BS Format'!$D$10:$G$95,4,FALSE))),"")</f>
        <v/>
      </c>
      <c r="D96" s="62" t="str">
        <f>IFERROR(IF(OR(B96=0,B96="r"),VLOOKUP(A96,'BS Format'!$D$10:$J$95,6,FALSE),""),"")</f>
        <v/>
      </c>
      <c r="E96" s="50"/>
      <c r="F96" s="50"/>
      <c r="G96" s="50"/>
    </row>
    <row r="97" spans="1:7" s="50" customFormat="1" ht="19.899999999999999" customHeight="1" x14ac:dyDescent="0.2">
      <c r="A97" s="80"/>
      <c r="B97" s="49"/>
      <c r="C97" s="50" t="s">
        <v>137</v>
      </c>
      <c r="D97" s="51"/>
    </row>
    <row r="98" spans="1:7" s="50" customFormat="1" ht="19.899999999999999" customHeight="1" x14ac:dyDescent="0.2">
      <c r="A98" s="80"/>
      <c r="B98" s="49"/>
      <c r="D98" s="51"/>
    </row>
    <row r="99" spans="1:7" s="59" customFormat="1" ht="19.899999999999999" hidden="1" customHeight="1" x14ac:dyDescent="0.2">
      <c r="A99" s="80"/>
      <c r="B99" s="56"/>
      <c r="C99" s="57"/>
      <c r="D99" s="58"/>
      <c r="E99" s="50"/>
      <c r="F99" s="50"/>
      <c r="G99" s="50"/>
    </row>
    <row r="100" spans="1:7" s="59" customFormat="1" ht="19.899999999999999" hidden="1" customHeight="1" x14ac:dyDescent="0.2">
      <c r="A100" s="80"/>
      <c r="B100" s="56"/>
      <c r="C100" s="57"/>
      <c r="D100" s="58"/>
      <c r="E100" s="50"/>
      <c r="F100" s="50"/>
      <c r="G100" s="50"/>
    </row>
    <row r="101" spans="1:7" s="59" customFormat="1" ht="19.899999999999999" hidden="1" customHeight="1" x14ac:dyDescent="0.2">
      <c r="A101" s="80"/>
      <c r="B101" s="56"/>
      <c r="C101" s="57"/>
      <c r="D101" s="58"/>
      <c r="E101" s="50"/>
      <c r="F101" s="50"/>
      <c r="G101" s="50"/>
    </row>
    <row r="102" spans="1:7" s="59" customFormat="1" ht="19.899999999999999" hidden="1" customHeight="1" x14ac:dyDescent="0.2">
      <c r="A102" s="80"/>
      <c r="B102" s="56"/>
      <c r="C102" s="57"/>
      <c r="D102" s="58"/>
      <c r="E102" s="50"/>
      <c r="F102" s="50"/>
      <c r="G102" s="50"/>
    </row>
    <row r="103" spans="1:7" s="59" customFormat="1" ht="19.899999999999999" hidden="1" customHeight="1" x14ac:dyDescent="0.2">
      <c r="A103" s="80"/>
      <c r="B103" s="56"/>
      <c r="C103" s="57"/>
      <c r="D103" s="58"/>
      <c r="E103" s="50"/>
      <c r="F103" s="50"/>
      <c r="G103" s="50"/>
    </row>
    <row r="104" spans="1:7" s="59" customFormat="1" ht="19.899999999999999" hidden="1" customHeight="1" x14ac:dyDescent="0.2">
      <c r="A104" s="80"/>
      <c r="B104" s="56"/>
      <c r="C104" s="57"/>
      <c r="D104" s="58"/>
      <c r="E104" s="50"/>
      <c r="F104" s="50"/>
      <c r="G104" s="50"/>
    </row>
    <row r="105" spans="1:7" s="59" customFormat="1" ht="19.899999999999999" hidden="1" customHeight="1" x14ac:dyDescent="0.2">
      <c r="A105" s="80"/>
      <c r="B105" s="56"/>
      <c r="C105" s="57"/>
      <c r="D105" s="58"/>
      <c r="E105" s="50"/>
      <c r="F105" s="50"/>
      <c r="G105" s="50"/>
    </row>
    <row r="106" spans="1:7" s="59" customFormat="1" ht="19.899999999999999" hidden="1" customHeight="1" x14ac:dyDescent="0.2">
      <c r="A106" s="80"/>
      <c r="B106" s="56"/>
      <c r="C106" s="57"/>
      <c r="D106" s="58"/>
      <c r="E106" s="50"/>
      <c r="F106" s="50"/>
      <c r="G106" s="50"/>
    </row>
    <row r="107" spans="1:7" s="59" customFormat="1" ht="19.899999999999999" hidden="1" customHeight="1" x14ac:dyDescent="0.2">
      <c r="A107" s="80"/>
      <c r="B107" s="56"/>
      <c r="C107" s="57"/>
      <c r="D107" s="58"/>
      <c r="E107" s="50"/>
      <c r="F107" s="50"/>
      <c r="G107" s="50"/>
    </row>
    <row r="108" spans="1:7" s="59" customFormat="1" ht="19.899999999999999" hidden="1" customHeight="1" x14ac:dyDescent="0.2">
      <c r="A108" s="80"/>
      <c r="B108" s="56"/>
      <c r="C108" s="57"/>
      <c r="D108" s="58"/>
      <c r="E108" s="50"/>
      <c r="F108" s="50"/>
      <c r="G108" s="50"/>
    </row>
    <row r="109" spans="1:7" s="59" customFormat="1" ht="19.899999999999999" hidden="1" customHeight="1" x14ac:dyDescent="0.2">
      <c r="A109" s="80"/>
      <c r="B109" s="56"/>
      <c r="C109" s="57"/>
      <c r="D109" s="58"/>
      <c r="E109" s="50"/>
      <c r="F109" s="50"/>
      <c r="G109" s="50"/>
    </row>
    <row r="110" spans="1:7" s="59" customFormat="1" ht="19.899999999999999" hidden="1" customHeight="1" x14ac:dyDescent="0.2">
      <c r="A110" s="80"/>
      <c r="B110" s="56"/>
      <c r="C110" s="57"/>
      <c r="D110" s="58"/>
      <c r="E110" s="50"/>
      <c r="F110" s="50"/>
      <c r="G110" s="50"/>
    </row>
    <row r="111" spans="1:7" s="59" customFormat="1" ht="19.899999999999999" hidden="1" customHeight="1" x14ac:dyDescent="0.2">
      <c r="A111" s="80"/>
      <c r="B111" s="56"/>
      <c r="C111" s="57"/>
      <c r="D111" s="58"/>
      <c r="E111" s="50"/>
      <c r="F111" s="50"/>
      <c r="G111" s="50"/>
    </row>
    <row r="112" spans="1:7" s="59" customFormat="1" ht="19.899999999999999" hidden="1" customHeight="1" x14ac:dyDescent="0.2">
      <c r="A112" s="80"/>
      <c r="B112" s="56"/>
      <c r="C112" s="57"/>
      <c r="D112" s="58"/>
      <c r="E112" s="50"/>
      <c r="F112" s="50"/>
      <c r="G112" s="50"/>
    </row>
    <row r="113" spans="1:7" s="59" customFormat="1" ht="19.899999999999999" hidden="1" customHeight="1" x14ac:dyDescent="0.2">
      <c r="A113" s="80"/>
      <c r="B113" s="56"/>
      <c r="C113" s="57"/>
      <c r="D113" s="58"/>
      <c r="E113" s="50"/>
      <c r="F113" s="50"/>
      <c r="G113" s="50"/>
    </row>
    <row r="114" spans="1:7" s="59" customFormat="1" ht="19.899999999999999" hidden="1" customHeight="1" x14ac:dyDescent="0.2">
      <c r="A114" s="80"/>
      <c r="B114" s="56"/>
      <c r="C114" s="57"/>
      <c r="D114" s="58"/>
      <c r="E114" s="50"/>
      <c r="F114" s="50"/>
      <c r="G114" s="50"/>
    </row>
    <row r="115" spans="1:7" s="59" customFormat="1" ht="19.899999999999999" hidden="1" customHeight="1" x14ac:dyDescent="0.2">
      <c r="A115" s="80"/>
      <c r="B115" s="56"/>
      <c r="C115" s="57"/>
      <c r="D115" s="58"/>
      <c r="E115" s="50"/>
      <c r="F115" s="50"/>
      <c r="G115" s="50"/>
    </row>
    <row r="116" spans="1:7" s="59" customFormat="1" ht="19.899999999999999" hidden="1" customHeight="1" x14ac:dyDescent="0.2">
      <c r="A116" s="80"/>
      <c r="B116" s="56"/>
      <c r="C116" s="57"/>
      <c r="D116" s="58"/>
      <c r="E116" s="50"/>
      <c r="F116" s="50"/>
      <c r="G116" s="50"/>
    </row>
    <row r="117" spans="1:7" s="59" customFormat="1" ht="19.899999999999999" hidden="1" customHeight="1" x14ac:dyDescent="0.2">
      <c r="A117" s="80"/>
      <c r="B117" s="56"/>
      <c r="C117" s="57"/>
      <c r="D117" s="58"/>
      <c r="E117" s="50"/>
      <c r="F117" s="50"/>
      <c r="G117" s="50"/>
    </row>
    <row r="118" spans="1:7" s="59" customFormat="1" ht="19.899999999999999" hidden="1" customHeight="1" x14ac:dyDescent="0.2">
      <c r="A118" s="80"/>
      <c r="B118" s="56"/>
      <c r="C118" s="57"/>
      <c r="D118" s="58"/>
      <c r="E118" s="50"/>
      <c r="F118" s="50"/>
      <c r="G118" s="50"/>
    </row>
    <row r="119" spans="1:7" s="59" customFormat="1" ht="19.899999999999999" hidden="1" customHeight="1" x14ac:dyDescent="0.2">
      <c r="A119" s="80"/>
      <c r="B119" s="56"/>
      <c r="C119" s="57"/>
      <c r="D119" s="58"/>
      <c r="E119" s="50"/>
      <c r="F119" s="50"/>
      <c r="G119" s="50"/>
    </row>
    <row r="120" spans="1:7" s="59" customFormat="1" ht="19.899999999999999" hidden="1" customHeight="1" x14ac:dyDescent="0.2">
      <c r="A120" s="80"/>
      <c r="B120" s="56"/>
      <c r="C120" s="57"/>
      <c r="D120" s="58"/>
      <c r="E120" s="50"/>
      <c r="F120" s="50"/>
      <c r="G120" s="50"/>
    </row>
    <row r="121" spans="1:7" s="59" customFormat="1" ht="19.899999999999999" hidden="1" customHeight="1" x14ac:dyDescent="0.2">
      <c r="A121" s="80"/>
      <c r="B121" s="56"/>
      <c r="C121" s="57"/>
      <c r="D121" s="58"/>
      <c r="E121" s="50"/>
      <c r="F121" s="50"/>
      <c r="G121" s="50"/>
    </row>
    <row r="122" spans="1:7" s="59" customFormat="1" ht="19.899999999999999" hidden="1" customHeight="1" x14ac:dyDescent="0.2">
      <c r="A122" s="80"/>
      <c r="B122" s="56"/>
      <c r="C122" s="57"/>
      <c r="D122" s="58"/>
      <c r="E122" s="50"/>
      <c r="F122" s="50"/>
      <c r="G122" s="50"/>
    </row>
    <row r="123" spans="1:7" s="59" customFormat="1" ht="19.899999999999999" hidden="1" customHeight="1" x14ac:dyDescent="0.2">
      <c r="A123" s="80"/>
      <c r="B123" s="56"/>
      <c r="C123" s="57"/>
      <c r="D123" s="58"/>
      <c r="E123" s="50"/>
      <c r="F123" s="50"/>
      <c r="G123" s="50"/>
    </row>
    <row r="124" spans="1:7" s="59" customFormat="1" ht="19.899999999999999" hidden="1" customHeight="1" x14ac:dyDescent="0.2">
      <c r="A124" s="80"/>
      <c r="B124" s="56"/>
      <c r="C124" s="57"/>
      <c r="D124" s="58"/>
      <c r="E124" s="50"/>
      <c r="F124" s="50"/>
      <c r="G124" s="50"/>
    </row>
    <row r="125" spans="1:7" s="59" customFormat="1" ht="19.899999999999999" hidden="1" customHeight="1" x14ac:dyDescent="0.2">
      <c r="A125" s="80"/>
      <c r="B125" s="56"/>
      <c r="C125" s="57"/>
      <c r="D125" s="58"/>
      <c r="E125" s="50"/>
      <c r="F125" s="50"/>
      <c r="G125" s="50"/>
    </row>
    <row r="126" spans="1:7" ht="15" hidden="1" x14ac:dyDescent="0.25"/>
  </sheetData>
  <mergeCells count="3">
    <mergeCell ref="C5:D5"/>
    <mergeCell ref="C6:D6"/>
    <mergeCell ref="C7:D7"/>
  </mergeCells>
  <conditionalFormatting sqref="C9:D96">
    <cfRule type="expression" dxfId="8" priority="1">
      <formula>$B9="r"</formula>
    </cfRule>
    <cfRule type="expression" dxfId="7" priority="2">
      <formula>$B9="t"</formula>
    </cfRule>
    <cfRule type="expression" dxfId="6" priority="3">
      <formula>$B9="v"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9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5"/>
  <sheetViews>
    <sheetView showGridLines="0" workbookViewId="0"/>
  </sheetViews>
  <sheetFormatPr defaultColWidth="0" defaultRowHeight="0" customHeight="1" zeroHeight="1" x14ac:dyDescent="0.25"/>
  <cols>
    <col min="1" max="1" width="5.7109375" style="13" customWidth="1"/>
    <col min="2" max="2" width="2.140625" style="22" hidden="1" customWidth="1"/>
    <col min="3" max="3" width="4.7109375" style="22" hidden="1" customWidth="1"/>
    <col min="4" max="4" width="2.140625" style="22" hidden="1" customWidth="1"/>
    <col min="5" max="5" width="51.7109375" style="64" customWidth="1"/>
    <col min="6" max="6" width="22.7109375" style="65" customWidth="1"/>
    <col min="7" max="7" width="4.140625" customWidth="1"/>
    <col min="8" max="8" width="51.7109375" style="64" customWidth="1"/>
    <col min="9" max="9" width="22.7109375" style="65" customWidth="1"/>
    <col min="10" max="10" width="5.7109375" style="17" customWidth="1"/>
    <col min="11" max="11" width="9.28515625" style="17" hidden="1" customWidth="1"/>
    <col min="12" max="13" width="0" hidden="1" customWidth="1"/>
    <col min="14" max="16384" width="8.7109375" hidden="1"/>
  </cols>
  <sheetData>
    <row r="1" spans="1:11" s="50" customFormat="1" ht="14.65" customHeight="1" x14ac:dyDescent="0.25">
      <c r="A1" s="13"/>
      <c r="B1" s="66"/>
      <c r="C1" s="66"/>
      <c r="D1" s="66"/>
      <c r="F1" s="51"/>
      <c r="I1" s="51"/>
    </row>
    <row r="2" spans="1:11" s="59" customFormat="1" ht="18.399999999999999" customHeight="1" thickBot="1" x14ac:dyDescent="0.25">
      <c r="A2" s="89"/>
      <c r="B2" s="90"/>
      <c r="C2" s="90"/>
      <c r="D2" s="90"/>
      <c r="E2" s="87"/>
      <c r="F2" s="87"/>
      <c r="G2" s="87"/>
      <c r="H2" s="87"/>
      <c r="I2" s="87"/>
      <c r="J2" s="87"/>
      <c r="K2" s="68"/>
    </row>
    <row r="3" spans="1:11" s="50" customFormat="1" ht="10.5" customHeight="1" x14ac:dyDescent="0.25">
      <c r="A3" s="13"/>
      <c r="B3" s="66"/>
      <c r="C3" s="66"/>
      <c r="D3" s="66"/>
      <c r="E3" s="55"/>
      <c r="F3" s="51"/>
      <c r="H3" s="55"/>
      <c r="I3" s="51"/>
    </row>
    <row r="4" spans="1:11" s="59" customFormat="1" ht="14.65" customHeight="1" x14ac:dyDescent="0.25">
      <c r="A4" s="13"/>
      <c r="B4" s="67"/>
      <c r="C4" s="67"/>
      <c r="D4" s="67"/>
      <c r="E4" s="57"/>
      <c r="F4" s="58"/>
      <c r="H4" s="57"/>
      <c r="I4" s="58"/>
      <c r="J4" s="50"/>
      <c r="K4" s="50"/>
    </row>
    <row r="5" spans="1:11" s="59" customFormat="1" ht="19.899999999999999" customHeight="1" x14ac:dyDescent="0.25">
      <c r="A5" s="83"/>
      <c r="B5" s="67"/>
      <c r="C5" s="67"/>
      <c r="D5" s="67"/>
      <c r="E5" s="103" t="s">
        <v>133</v>
      </c>
      <c r="F5" s="103"/>
      <c r="G5" s="103"/>
      <c r="H5" s="103"/>
      <c r="I5" s="103"/>
      <c r="J5" s="50"/>
      <c r="K5" s="50"/>
    </row>
    <row r="6" spans="1:11" s="59" customFormat="1" ht="19.899999999999999" customHeight="1" x14ac:dyDescent="0.25">
      <c r="A6" s="83"/>
      <c r="B6" s="67"/>
      <c r="C6" s="67"/>
      <c r="D6" s="67"/>
      <c r="E6" s="104" t="s">
        <v>12</v>
      </c>
      <c r="F6" s="104"/>
      <c r="G6" s="104"/>
      <c r="H6" s="104"/>
      <c r="I6" s="104"/>
      <c r="J6" s="50"/>
      <c r="K6" s="50"/>
    </row>
    <row r="7" spans="1:11" s="59" customFormat="1" ht="19.899999999999999" customHeight="1" x14ac:dyDescent="0.2">
      <c r="A7" s="83"/>
      <c r="B7" s="67"/>
      <c r="C7" s="67"/>
      <c r="D7" s="67"/>
      <c r="E7" s="105" t="str">
        <f>'BS Format'!D5</f>
        <v>For the Year Ended MM/DD/YYYY</v>
      </c>
      <c r="F7" s="105"/>
      <c r="G7" s="105"/>
      <c r="H7" s="105"/>
      <c r="I7" s="105"/>
      <c r="J7" s="50"/>
      <c r="K7" s="50"/>
    </row>
    <row r="8" spans="1:11" s="59" customFormat="1" ht="19.899999999999999" customHeight="1" x14ac:dyDescent="0.2">
      <c r="A8" s="83"/>
      <c r="B8" s="67"/>
      <c r="C8" s="67"/>
      <c r="D8" s="67"/>
      <c r="E8" s="57"/>
      <c r="F8" s="58"/>
      <c r="H8" s="57"/>
      <c r="I8" s="58"/>
      <c r="J8" s="50"/>
      <c r="K8" s="50"/>
    </row>
    <row r="9" spans="1:11" s="59" customFormat="1" ht="19.899999999999999" customHeight="1" x14ac:dyDescent="0.2">
      <c r="A9" s="83">
        <v>1</v>
      </c>
      <c r="B9" s="67" t="str">
        <f>IFERROR(VLOOKUP(A9,'BS Format'!$C$10:$G$95,3,FALSE),"")</f>
        <v>v</v>
      </c>
      <c r="C9" s="67">
        <v>101</v>
      </c>
      <c r="D9" s="67" t="str">
        <f>IFERROR(VLOOKUP(C9,'BS Format'!$C$10:$G$95,3,FALSE),"")</f>
        <v>v</v>
      </c>
      <c r="E9" s="61" t="str">
        <f>IFERROR(IF(B9&lt;&gt;"v",REPT(" ",4)&amp;VLOOKUP(A9,'BS Format'!$C$10:$H$95,5,FALSE),UPPER(VLOOKUP(A9,'BS Format'!$C$10:$H$95,5,FALSE))),"")</f>
        <v>ASSETS</v>
      </c>
      <c r="F9" s="62" t="str">
        <f>IFERROR(IF(OR(B9=0,B9="r"),VLOOKUP(A9,'BS Format'!$C$10:$I$95,7,FALSE),""),"")</f>
        <v/>
      </c>
      <c r="H9" s="61" t="str">
        <f>IFERROR(IF(D9&lt;&gt;"v",REPT(" ",4)&amp;VLOOKUP(C9,'BS Format'!$C$10:$H$95,5,FALSE),UPPER(VLOOKUP(C9,'BS Format'!$C$10:$H$95,5,FALSE))),"")</f>
        <v>LIABILITIES</v>
      </c>
      <c r="I9" s="62" t="str">
        <f>IFERROR(IF(OR(D9=0,D9="r"),VLOOKUP(C9,'BS Format'!$C$10:$I$95,7,FALSE),""),"")</f>
        <v/>
      </c>
      <c r="J9" s="50"/>
      <c r="K9" s="50"/>
    </row>
    <row r="10" spans="1:11" s="59" customFormat="1" ht="19.899999999999999" customHeight="1" x14ac:dyDescent="0.2">
      <c r="A10" s="84">
        <v>2</v>
      </c>
      <c r="B10" s="67" t="str">
        <f>IFERROR(VLOOKUP(A10,'BS Format'!$C$10:$G$95,3,FALSE),"")</f>
        <v>t</v>
      </c>
      <c r="C10" s="67">
        <v>102</v>
      </c>
      <c r="D10" s="67" t="str">
        <f>IFERROR(VLOOKUP(C10,'BS Format'!$C$10:$G$95,3,FALSE),"")</f>
        <v>t</v>
      </c>
      <c r="E10" s="61" t="str">
        <f>IFERROR(IF(B10&lt;&gt;"v",REPT(" ",4)&amp;VLOOKUP(A10,'BS Format'!$C$10:$H$95,5,FALSE),UPPER(VLOOKUP(A10,'BS Format'!$C$10:$H$95,5,FALSE))),"")</f>
        <v xml:space="preserve">    Current Assets</v>
      </c>
      <c r="F10" s="62" t="str">
        <f>IFERROR(IF(OR(B10=0,B10="r"),VLOOKUP(A10,'BS Format'!$C$10:$I$95,7,FALSE),""),"")</f>
        <v/>
      </c>
      <c r="H10" s="61" t="str">
        <f>IFERROR(IF(D10&lt;&gt;"v",REPT(" ",4)&amp;VLOOKUP(C10,'BS Format'!$C$10:$H$95,5,FALSE),UPPER(VLOOKUP(C10,'BS Format'!$C$10:$H$95,5,FALSE))),"")</f>
        <v xml:space="preserve">    Current Liabilities</v>
      </c>
      <c r="I10" s="62" t="str">
        <f>IFERROR(IF(OR(D10=0,D10="r"),VLOOKUP(C10,'BS Format'!$C$10:$I$95,7,FALSE),""),"")</f>
        <v/>
      </c>
      <c r="J10" s="50"/>
      <c r="K10" s="50"/>
    </row>
    <row r="11" spans="1:11" s="59" customFormat="1" ht="19.899999999999999" customHeight="1" x14ac:dyDescent="0.2">
      <c r="A11" s="83">
        <v>3</v>
      </c>
      <c r="B11" s="67">
        <f>IFERROR(VLOOKUP(A11,'BS Format'!$C$10:$G$95,3,FALSE),"")</f>
        <v>0</v>
      </c>
      <c r="C11" s="67">
        <v>103</v>
      </c>
      <c r="D11" s="67">
        <f>IFERROR(VLOOKUP(C11,'BS Format'!$C$10:$G$95,3,FALSE),"")</f>
        <v>0</v>
      </c>
      <c r="E11" s="61" t="str">
        <f>IFERROR(IF(B11&lt;&gt;"v",REPT(" ",4)&amp;VLOOKUP(A11,'BS Format'!$C$10:$H$95,5,FALSE),UPPER(VLOOKUP(A11,'BS Format'!$C$10:$H$95,5,FALSE))),"")</f>
        <v xml:space="preserve">    CASH - Petty Cash</v>
      </c>
      <c r="F11" s="62">
        <f>IFERROR(IF(OR(B11=0,B11="r"),VLOOKUP(A11,'BS Format'!$C$10:$I$95,7,FALSE),""),"")</f>
        <v>200</v>
      </c>
      <c r="H11" s="61" t="str">
        <f>IFERROR(IF(D11&lt;&gt;"v",REPT(" ",4)&amp;VLOOKUP(C11,'BS Format'!$C$10:$H$95,5,FALSE),UPPER(VLOOKUP(C11,'BS Format'!$C$10:$H$95,5,FALSE))),"")</f>
        <v xml:space="preserve">    A/P - Trade</v>
      </c>
      <c r="I11" s="62">
        <f>IFERROR(IF(OR(D11=0,D11="r"),VLOOKUP(C11,'BS Format'!$C$10:$I$95,7,FALSE),""),"")</f>
        <v>4724.3500000000004</v>
      </c>
      <c r="J11" s="50"/>
      <c r="K11" s="50"/>
    </row>
    <row r="12" spans="1:11" s="59" customFormat="1" ht="19.899999999999999" customHeight="1" x14ac:dyDescent="0.2">
      <c r="A12" s="84">
        <v>4</v>
      </c>
      <c r="B12" s="67">
        <f>IFERROR(VLOOKUP(A12,'BS Format'!$C$10:$G$95,3,FALSE),"")</f>
        <v>0</v>
      </c>
      <c r="C12" s="67">
        <v>104</v>
      </c>
      <c r="D12" s="67">
        <f>IFERROR(VLOOKUP(C12,'BS Format'!$C$10:$G$95,3,FALSE),"")</f>
        <v>0</v>
      </c>
      <c r="E12" s="61" t="str">
        <f>IFERROR(IF(B12&lt;&gt;"v",REPT(" ",4)&amp;VLOOKUP(A12,'BS Format'!$C$10:$H$95,5,FALSE),UPPER(VLOOKUP(A12,'BS Format'!$C$10:$H$95,5,FALSE))),"")</f>
        <v xml:space="preserve">    CASH - Operating Account</v>
      </c>
      <c r="F12" s="62">
        <f>IFERROR(IF(OR(B12=0,B12="r"),VLOOKUP(A12,'BS Format'!$C$10:$I$95,7,FALSE),""),"")</f>
        <v>1324.15</v>
      </c>
      <c r="H12" s="61" t="str">
        <f>IFERROR(IF(D12&lt;&gt;"v",REPT(" ",4)&amp;VLOOKUP(C12,'BS Format'!$C$10:$H$95,5,FALSE),UPPER(VLOOKUP(C12,'BS Format'!$C$10:$H$95,5,FALSE))),"")</f>
        <v xml:space="preserve">    Unearned Revenue</v>
      </c>
      <c r="I12" s="62">
        <f>IFERROR(IF(OR(D12=0,D12="r"),VLOOKUP(C12,'BS Format'!$C$10:$I$95,7,FALSE),""),"")</f>
        <v>0</v>
      </c>
      <c r="J12" s="50"/>
      <c r="K12" s="50"/>
    </row>
    <row r="13" spans="1:11" s="59" customFormat="1" ht="19.899999999999999" customHeight="1" x14ac:dyDescent="0.2">
      <c r="A13" s="83">
        <v>5</v>
      </c>
      <c r="B13" s="67">
        <f>IFERROR(VLOOKUP(A13,'BS Format'!$C$10:$G$95,3,FALSE),"")</f>
        <v>0</v>
      </c>
      <c r="C13" s="67">
        <v>105</v>
      </c>
      <c r="D13" s="67">
        <f>IFERROR(VLOOKUP(C13,'BS Format'!$C$10:$G$95,3,FALSE),"")</f>
        <v>0</v>
      </c>
      <c r="E13" s="61" t="str">
        <f>IFERROR(IF(B13&lt;&gt;"v",REPT(" ",4)&amp;VLOOKUP(A13,'BS Format'!$C$10:$H$95,5,FALSE),UPPER(VLOOKUP(A13,'BS Format'!$C$10:$H$95,5,FALSE))),"")</f>
        <v xml:space="preserve">    Central Bank</v>
      </c>
      <c r="F13" s="62">
        <f>IFERROR(IF(OR(B13=0,B13="r"),VLOOKUP(A13,'BS Format'!$C$10:$I$95,7,FALSE),""),"")</f>
        <v>3691.5</v>
      </c>
      <c r="H13" s="61" t="str">
        <f>IFERROR(IF(D13&lt;&gt;"v",REPT(" ",4)&amp;VLOOKUP(C13,'BS Format'!$C$10:$H$95,5,FALSE),UPPER(VLOOKUP(C13,'BS Format'!$C$10:$H$95,5,FALSE))),"")</f>
        <v xml:space="preserve">    VAT - Input</v>
      </c>
      <c r="I13" s="62">
        <f>IFERROR(IF(OR(D13=0,D13="r"),VLOOKUP(C13,'BS Format'!$C$10:$I$95,7,FALSE),""),"")</f>
        <v>-248.35000000000002</v>
      </c>
      <c r="J13" s="50"/>
      <c r="K13" s="50"/>
    </row>
    <row r="14" spans="1:11" s="59" customFormat="1" ht="19.899999999999999" customHeight="1" x14ac:dyDescent="0.2">
      <c r="A14" s="84">
        <v>6</v>
      </c>
      <c r="B14" s="67">
        <f>IFERROR(VLOOKUP(A14,'BS Format'!$C$10:$G$95,3,FALSE),"")</f>
        <v>0</v>
      </c>
      <c r="C14" s="67">
        <v>106</v>
      </c>
      <c r="D14" s="67">
        <f>IFERROR(VLOOKUP(C14,'BS Format'!$C$10:$G$95,3,FALSE),"")</f>
        <v>0</v>
      </c>
      <c r="E14" s="61" t="str">
        <f>IFERROR(IF(B14&lt;&gt;"v",REPT(" ",4)&amp;VLOOKUP(A14,'BS Format'!$C$10:$H$95,5,FALSE),UPPER(VLOOKUP(A14,'BS Format'!$C$10:$H$95,5,FALSE))),"")</f>
        <v xml:space="preserve">    Account Receivables</v>
      </c>
      <c r="F14" s="62">
        <f>IFERROR(IF(OR(B14=0,B14="r"),VLOOKUP(A14,'BS Format'!$C$10:$I$95,7,FALSE),""),"")</f>
        <v>4956.6999999999989</v>
      </c>
      <c r="H14" s="61" t="str">
        <f>IFERROR(IF(D14&lt;&gt;"v",REPT(" ",4)&amp;VLOOKUP(C14,'BS Format'!$C$10:$H$95,5,FALSE),UPPER(VLOOKUP(C14,'BS Format'!$C$10:$H$95,5,FALSE))),"")</f>
        <v xml:space="preserve">    VAT - Output</v>
      </c>
      <c r="I14" s="62">
        <f>IFERROR(IF(OR(D14=0,D14="r"),VLOOKUP(C14,'BS Format'!$C$10:$I$95,7,FALSE),""),"")</f>
        <v>613.1</v>
      </c>
      <c r="J14" s="50"/>
      <c r="K14" s="50"/>
    </row>
    <row r="15" spans="1:11" s="59" customFormat="1" ht="19.899999999999999" customHeight="1" x14ac:dyDescent="0.2">
      <c r="A15" s="83">
        <v>7</v>
      </c>
      <c r="B15" s="67">
        <f>IFERROR(VLOOKUP(A15,'BS Format'!$C$10:$G$95,3,FALSE),"")</f>
        <v>0</v>
      </c>
      <c r="C15" s="67">
        <v>107</v>
      </c>
      <c r="D15" s="67" t="str">
        <f>IFERROR(VLOOKUP(C15,'BS Format'!$C$10:$G$95,3,FALSE),"")</f>
        <v>t</v>
      </c>
      <c r="E15" s="61" t="str">
        <f>IFERROR(IF(B15&lt;&gt;"v",REPT(" ",4)&amp;VLOOKUP(A15,'BS Format'!$C$10:$H$95,5,FALSE),UPPER(VLOOKUP(A15,'BS Format'!$C$10:$H$95,5,FALSE))),"")</f>
        <v xml:space="preserve">    Product Inventory</v>
      </c>
      <c r="F15" s="62">
        <f>IFERROR(IF(OR(B15=0,B15="r"),VLOOKUP(A15,'BS Format'!$C$10:$I$95,7,FALSE),""),"")</f>
        <v>4588.75</v>
      </c>
      <c r="H15" s="61" t="str">
        <f>IFERROR(IF(D15&lt;&gt;"v",REPT(" ",4)&amp;VLOOKUP(C15,'BS Format'!$C$10:$H$95,5,FALSE),UPPER(VLOOKUP(C15,'BS Format'!$C$10:$H$95,5,FALSE))),"")</f>
        <v xml:space="preserve">    Long Term Debts</v>
      </c>
      <c r="I15" s="62" t="str">
        <f>IFERROR(IF(OR(D15=0,D15="r"),VLOOKUP(C15,'BS Format'!$C$10:$I$95,7,FALSE),""),"")</f>
        <v/>
      </c>
      <c r="J15" s="50"/>
      <c r="K15" s="50"/>
    </row>
    <row r="16" spans="1:11" s="59" customFormat="1" ht="19.899999999999999" customHeight="1" x14ac:dyDescent="0.2">
      <c r="A16" s="84">
        <v>8</v>
      </c>
      <c r="B16" s="67">
        <f>IFERROR(VLOOKUP(A16,'BS Format'!$C$10:$G$95,3,FALSE),"")</f>
        <v>0</v>
      </c>
      <c r="C16" s="67">
        <v>108</v>
      </c>
      <c r="D16" s="67">
        <f>IFERROR(VLOOKUP(C16,'BS Format'!$C$10:$G$95,3,FALSE),"")</f>
        <v>0</v>
      </c>
      <c r="E16" s="61" t="str">
        <f>IFERROR(IF(B16&lt;&gt;"v",REPT(" ",4)&amp;VLOOKUP(A16,'BS Format'!$C$10:$H$95,5,FALSE),UPPER(VLOOKUP(A16,'BS Format'!$C$10:$H$95,5,FALSE))),"")</f>
        <v xml:space="preserve">    Office Inventory</v>
      </c>
      <c r="F16" s="62">
        <f>IFERROR(IF(OR(B16=0,B16="r"),VLOOKUP(A16,'BS Format'!$C$10:$I$95,7,FALSE),""),"")</f>
        <v>78.5</v>
      </c>
      <c r="H16" s="61" t="str">
        <f>IFERROR(IF(D16&lt;&gt;"v",REPT(" ",4)&amp;VLOOKUP(C16,'BS Format'!$C$10:$H$95,5,FALSE),UPPER(VLOOKUP(C16,'BS Format'!$C$10:$H$95,5,FALSE))),"")</f>
        <v xml:space="preserve">    Financial Company Short Term Debts</v>
      </c>
      <c r="I16" s="62">
        <f>IFERROR(IF(OR(D16=0,D16="r"),VLOOKUP(C16,'BS Format'!$C$10:$I$95,7,FALSE),""),"")</f>
        <v>0</v>
      </c>
      <c r="J16" s="50"/>
      <c r="K16" s="50"/>
    </row>
    <row r="17" spans="1:11" s="59" customFormat="1" ht="19.899999999999999" customHeight="1" x14ac:dyDescent="0.2">
      <c r="A17" s="83">
        <v>9</v>
      </c>
      <c r="B17" s="67">
        <f>IFERROR(VLOOKUP(A17,'BS Format'!$C$10:$G$95,3,FALSE),"")</f>
        <v>0</v>
      </c>
      <c r="C17" s="67">
        <v>109</v>
      </c>
      <c r="D17" s="67" t="str">
        <f>IFERROR(VLOOKUP(C17,'BS Format'!$C$10:$G$95,3,FALSE),"")</f>
        <v>t</v>
      </c>
      <c r="E17" s="61" t="str">
        <f>IFERROR(IF(B17&lt;&gt;"v",REPT(" ",4)&amp;VLOOKUP(A17,'BS Format'!$C$10:$H$95,5,FALSE),UPPER(VLOOKUP(A17,'BS Format'!$C$10:$H$95,5,FALSE))),"")</f>
        <v xml:space="preserve">    PREPAID - Insurance</v>
      </c>
      <c r="F17" s="62">
        <f>IFERROR(IF(OR(B17=0,B17="r"),VLOOKUP(A17,'BS Format'!$C$10:$I$95,7,FALSE),""),"")</f>
        <v>275</v>
      </c>
      <c r="H17" s="61" t="str">
        <f>IFERROR(IF(D17&lt;&gt;"v",REPT(" ",4)&amp;VLOOKUP(C17,'BS Format'!$C$10:$H$95,5,FALSE),UPPER(VLOOKUP(C17,'BS Format'!$C$10:$H$95,5,FALSE))),"")</f>
        <v xml:space="preserve">    Owner's Equities</v>
      </c>
      <c r="I17" s="62" t="str">
        <f>IFERROR(IF(OR(D17=0,D17="r"),VLOOKUP(C17,'BS Format'!$C$10:$I$95,7,FALSE),""),"")</f>
        <v/>
      </c>
      <c r="J17" s="50"/>
      <c r="K17" s="50"/>
    </row>
    <row r="18" spans="1:11" s="59" customFormat="1" ht="19.899999999999999" customHeight="1" x14ac:dyDescent="0.2">
      <c r="A18" s="84">
        <v>10</v>
      </c>
      <c r="B18" s="67">
        <f>IFERROR(VLOOKUP(A18,'BS Format'!$C$10:$G$95,3,FALSE),"")</f>
        <v>0</v>
      </c>
      <c r="C18" s="67">
        <v>110</v>
      </c>
      <c r="D18" s="67">
        <f>IFERROR(VLOOKUP(C18,'BS Format'!$C$10:$G$95,3,FALSE),"")</f>
        <v>0</v>
      </c>
      <c r="E18" s="61" t="str">
        <f>IFERROR(IF(B18&lt;&gt;"v",REPT(" ",4)&amp;VLOOKUP(A18,'BS Format'!$C$10:$H$95,5,FALSE),UPPER(VLOOKUP(A18,'BS Format'!$C$10:$H$95,5,FALSE))),"")</f>
        <v xml:space="preserve">    PREPAID - Rent</v>
      </c>
      <c r="F18" s="62">
        <f>IFERROR(IF(OR(B18=0,B18="r"),VLOOKUP(A18,'BS Format'!$C$10:$I$95,7,FALSE),""),"")</f>
        <v>550</v>
      </c>
      <c r="H18" s="61" t="str">
        <f>IFERROR(IF(D18&lt;&gt;"v",REPT(" ",4)&amp;VLOOKUP(C18,'BS Format'!$C$10:$H$95,5,FALSE),UPPER(VLOOKUP(C18,'BS Format'!$C$10:$H$95,5,FALSE))),"")</f>
        <v xml:space="preserve">    Owner's Capital</v>
      </c>
      <c r="I18" s="62">
        <f>IFERROR(IF(OR(D18=0,D18="r"),VLOOKUP(C18,'BS Format'!$C$10:$I$95,7,FALSE),""),"")</f>
        <v>11500</v>
      </c>
      <c r="J18" s="50"/>
      <c r="K18" s="50"/>
    </row>
    <row r="19" spans="1:11" s="59" customFormat="1" ht="19.899999999999999" customHeight="1" x14ac:dyDescent="0.2">
      <c r="A19" s="83">
        <v>11</v>
      </c>
      <c r="B19" s="67" t="str">
        <f>IFERROR(VLOOKUP(A19,'BS Format'!$C$10:$G$95,3,FALSE),"")</f>
        <v>t</v>
      </c>
      <c r="C19" s="67">
        <v>111</v>
      </c>
      <c r="D19" s="67">
        <f>IFERROR(VLOOKUP(C19,'BS Format'!$C$10:$G$95,3,FALSE),"")</f>
        <v>0</v>
      </c>
      <c r="E19" s="61" t="str">
        <f>IFERROR(IF(B19&lt;&gt;"v",REPT(" ",4)&amp;VLOOKUP(A19,'BS Format'!$C$10:$H$95,5,FALSE),UPPER(VLOOKUP(A19,'BS Format'!$C$10:$H$95,5,FALSE))),"")</f>
        <v xml:space="preserve">    Fixed Assets</v>
      </c>
      <c r="F19" s="62" t="str">
        <f>IFERROR(IF(OR(B19=0,B19="r"),VLOOKUP(A19,'BS Format'!$C$10:$I$95,7,FALSE),""),"")</f>
        <v/>
      </c>
      <c r="H19" s="61" t="str">
        <f>IFERROR(IF(D19&lt;&gt;"v",REPT(" ",4)&amp;VLOOKUP(C19,'BS Format'!$C$10:$H$95,5,FALSE),UPPER(VLOOKUP(C19,'BS Format'!$C$10:$H$95,5,FALSE))),"")</f>
        <v xml:space="preserve">    Retained Earnings</v>
      </c>
      <c r="I19" s="62">
        <f>IFERROR(IF(OR(D19=0,D19="r"),VLOOKUP(C19,'BS Format'!$C$10:$I$95,7,FALSE),""),"")</f>
        <v>3181.5</v>
      </c>
      <c r="J19" s="50"/>
      <c r="K19" s="50"/>
    </row>
    <row r="20" spans="1:11" s="59" customFormat="1" ht="19.899999999999999" customHeight="1" x14ac:dyDescent="0.2">
      <c r="A20" s="84">
        <v>12</v>
      </c>
      <c r="B20" s="67">
        <f>IFERROR(VLOOKUP(A20,'BS Format'!$C$10:$G$95,3,FALSE),"")</f>
        <v>0</v>
      </c>
      <c r="C20" s="67">
        <v>112</v>
      </c>
      <c r="D20" s="67">
        <f>IFERROR(VLOOKUP(C20,'BS Format'!$C$10:$G$95,3,FALSE),"")</f>
        <v>0</v>
      </c>
      <c r="E20" s="61" t="str">
        <f>IFERROR(IF(B20&lt;&gt;"v",REPT(" ",4)&amp;VLOOKUP(A20,'BS Format'!$C$10:$H$95,5,FALSE),UPPER(VLOOKUP(A20,'BS Format'!$C$10:$H$95,5,FALSE))),"")</f>
        <v xml:space="preserve">    PPE - Computer Equipment</v>
      </c>
      <c r="F20" s="62">
        <f>IFERROR(IF(OR(B20=0,B20="r"),VLOOKUP(A20,'BS Format'!$C$10:$I$95,7,FALSE),""),"")</f>
        <v>900</v>
      </c>
      <c r="H20" s="61" t="str">
        <f>IFERROR(IF(D20&lt;&gt;"v",REPT(" ",4)&amp;VLOOKUP(C20,'BS Format'!$C$10:$H$95,5,FALSE),UPPER(VLOOKUP(C20,'BS Format'!$C$10:$H$95,5,FALSE))),"")</f>
        <v xml:space="preserve">    Current Earnings</v>
      </c>
      <c r="I20" s="62">
        <f>IFERROR(IF(OR(D20=0,D20="r"),VLOOKUP(C20,'BS Format'!$C$10:$I$95,7,FALSE),""),"")</f>
        <v>2162.7500000000005</v>
      </c>
      <c r="J20" s="50"/>
      <c r="K20" s="50"/>
    </row>
    <row r="21" spans="1:11" s="59" customFormat="1" ht="19.899999999999999" customHeight="1" x14ac:dyDescent="0.2">
      <c r="A21" s="83">
        <v>13</v>
      </c>
      <c r="B21" s="67">
        <f>IFERROR(VLOOKUP(A21,'BS Format'!$C$10:$G$95,3,FALSE),"")</f>
        <v>0</v>
      </c>
      <c r="C21" s="67">
        <v>113</v>
      </c>
      <c r="D21" s="67">
        <f>IFERROR(VLOOKUP(C21,'BS Format'!$C$10:$G$95,3,FALSE),"")</f>
        <v>0</v>
      </c>
      <c r="E21" s="61" t="str">
        <f>IFERROR(IF(B21&lt;&gt;"v",REPT(" ",4)&amp;VLOOKUP(A21,'BS Format'!$C$10:$H$95,5,FALSE),UPPER(VLOOKUP(A21,'BS Format'!$C$10:$H$95,5,FALSE))),"")</f>
        <v xml:space="preserve">    ACCUM DEPR - Machinery and Equipment</v>
      </c>
      <c r="F21" s="62">
        <f>IFERROR(IF(OR(B21=0,B21="r"),VLOOKUP(A21,'BS Format'!$C$10:$I$95,7,FALSE),""),"")</f>
        <v>-81.25</v>
      </c>
      <c r="H21" s="61" t="str">
        <f>IFERROR(IF(D21&lt;&gt;"v",REPT(" ",4)&amp;VLOOKUP(C21,'BS Format'!$C$10:$H$95,5,FALSE),UPPER(VLOOKUP(C21,'BS Format'!$C$10:$H$95,5,FALSE))),"")</f>
        <v xml:space="preserve">    Owner's Withdrawal</v>
      </c>
      <c r="I21" s="62">
        <f>IFERROR(IF(OR(D21=0,D21="r"),VLOOKUP(C21,'BS Format'!$C$10:$I$95,7,FALSE),""),"")</f>
        <v>0</v>
      </c>
      <c r="J21" s="50"/>
      <c r="K21" s="50"/>
    </row>
    <row r="22" spans="1:11" s="59" customFormat="1" ht="19.899999999999999" customHeight="1" x14ac:dyDescent="0.2">
      <c r="A22" s="84">
        <v>14</v>
      </c>
      <c r="B22" s="67">
        <f>IFERROR(VLOOKUP(A22,'BS Format'!$C$10:$G$95,3,FALSE),"")</f>
        <v>0</v>
      </c>
      <c r="C22" s="67">
        <v>114</v>
      </c>
      <c r="D22" s="67" t="str">
        <f>IFERROR(VLOOKUP(C22,'BS Format'!$C$10:$G$95,3,FALSE),"")</f>
        <v>c</v>
      </c>
      <c r="E22" s="61" t="str">
        <f>IFERROR(IF(B22&lt;&gt;"v",REPT(" ",4)&amp;VLOOKUP(A22,'BS Format'!$C$10:$H$95,5,FALSE),UPPER(VLOOKUP(A22,'BS Format'!$C$10:$H$95,5,FALSE))),"")</f>
        <v xml:space="preserve">    PPE - Vehicles</v>
      </c>
      <c r="F22" s="62">
        <f>IFERROR(IF(OR(B22=0,B22="r"),VLOOKUP(A22,'BS Format'!$C$10:$I$95,7,FALSE),""),"")</f>
        <v>6000</v>
      </c>
      <c r="H22" s="61" t="str">
        <f>IFERROR(IF(D22&lt;&gt;"v",REPT(" ",4)&amp;VLOOKUP(C22,'BS Format'!$C$10:$H$95,5,FALSE),UPPER(VLOOKUP(C22,'BS Format'!$C$10:$H$95,5,FALSE))),"")</f>
        <v xml:space="preserve">    </v>
      </c>
      <c r="I22" s="62" t="str">
        <f>IFERROR(IF(OR(D22=0,D22="r"),VLOOKUP(C22,'BS Format'!$C$10:$I$95,7,FALSE),""),"")</f>
        <v/>
      </c>
      <c r="J22" s="50"/>
      <c r="K22" s="50"/>
    </row>
    <row r="23" spans="1:11" s="59" customFormat="1" ht="19.899999999999999" customHeight="1" x14ac:dyDescent="0.2">
      <c r="A23" s="83">
        <v>15</v>
      </c>
      <c r="B23" s="67">
        <f>IFERROR(VLOOKUP(A23,'BS Format'!$C$10:$G$95,3,FALSE),"")</f>
        <v>0</v>
      </c>
      <c r="C23" s="67">
        <v>115</v>
      </c>
      <c r="D23" s="67" t="str">
        <f>IFERROR(VLOOKUP(C23,'BS Format'!$C$10:$G$95,3,FALSE),"")</f>
        <v/>
      </c>
      <c r="E23" s="61" t="str">
        <f>IFERROR(IF(B23&lt;&gt;"v",REPT(" ",4)&amp;VLOOKUP(A23,'BS Format'!$C$10:$H$95,5,FALSE),UPPER(VLOOKUP(A23,'BS Format'!$C$10:$H$95,5,FALSE))),"")</f>
        <v xml:space="preserve">    ACCUM DEPR - Vehicles</v>
      </c>
      <c r="F23" s="62">
        <f>IFERROR(IF(OR(B23=0,B23="r"),VLOOKUP(A23,'BS Format'!$C$10:$I$95,7,FALSE),""),"")</f>
        <v>-550</v>
      </c>
      <c r="H23" s="61" t="str">
        <f>IFERROR(IF(D23&lt;&gt;"v",REPT(" ",4)&amp;VLOOKUP(C23,'BS Format'!$C$10:$H$95,5,FALSE),UPPER(VLOOKUP(C23,'BS Format'!$C$10:$H$95,5,FALSE))),"")</f>
        <v/>
      </c>
      <c r="I23" s="62" t="str">
        <f>IFERROR(IF(OR(D23=0,D23="r"),VLOOKUP(C23,'BS Format'!$C$10:$I$95,7,FALSE),""),"")</f>
        <v/>
      </c>
      <c r="J23" s="50"/>
      <c r="K23" s="50"/>
    </row>
    <row r="24" spans="1:11" s="59" customFormat="1" ht="19.899999999999999" customHeight="1" x14ac:dyDescent="0.2">
      <c r="A24" s="84">
        <v>16</v>
      </c>
      <c r="B24" s="67" t="str">
        <f>IFERROR(VLOOKUP(A24,'BS Format'!$C$10:$G$95,3,FALSE),"")</f>
        <v>c</v>
      </c>
      <c r="C24" s="67">
        <v>116</v>
      </c>
      <c r="D24" s="67" t="str">
        <f>IFERROR(VLOOKUP(C24,'BS Format'!$C$10:$G$95,3,FALSE),"")</f>
        <v/>
      </c>
      <c r="E24" s="61" t="str">
        <f>IFERROR(IF(B24&lt;&gt;"v",REPT(" ",4)&amp;VLOOKUP(A24,'BS Format'!$C$10:$H$95,5,FALSE),UPPER(VLOOKUP(A24,'BS Format'!$C$10:$H$95,5,FALSE))),"")</f>
        <v xml:space="preserve">    </v>
      </c>
      <c r="F24" s="62" t="str">
        <f>IFERROR(IF(OR(B24=0,B24="r"),VLOOKUP(A24,'BS Format'!$C$10:$I$95,7,FALSE),""),"")</f>
        <v/>
      </c>
      <c r="H24" s="61" t="str">
        <f>IFERROR(IF(D24&lt;&gt;"v",REPT(" ",4)&amp;VLOOKUP(C24,'BS Format'!$C$10:$H$95,5,FALSE),UPPER(VLOOKUP(C24,'BS Format'!$C$10:$H$95,5,FALSE))),"")</f>
        <v/>
      </c>
      <c r="I24" s="62" t="str">
        <f>IFERROR(IF(OR(D24=0,D24="r"),VLOOKUP(C24,'BS Format'!$C$10:$I$95,7,FALSE),""),"")</f>
        <v/>
      </c>
      <c r="J24" s="50"/>
      <c r="K24" s="50"/>
    </row>
    <row r="25" spans="1:11" s="59" customFormat="1" ht="19.899999999999999" customHeight="1" x14ac:dyDescent="0.2">
      <c r="A25" s="83">
        <v>17</v>
      </c>
      <c r="B25" s="67" t="str">
        <f>IFERROR(VLOOKUP(A25,'BS Format'!$C$10:$G$95,3,FALSE),"")</f>
        <v>r</v>
      </c>
      <c r="C25" s="67">
        <v>117</v>
      </c>
      <c r="D25" s="67" t="str">
        <f>IFERROR(VLOOKUP(C25,'BS Format'!$C$10:$G$95,3,FALSE),"")</f>
        <v>r</v>
      </c>
      <c r="E25" s="61" t="str">
        <f>IFERROR(IF(B25&lt;&gt;"v",REPT(" ",4)&amp;VLOOKUP(A25,'BS Format'!$C$10:$H$95,5,FALSE),UPPER(VLOOKUP(A25,'BS Format'!$C$10:$H$95,5,FALSE))),"")</f>
        <v xml:space="preserve">    TOTAL ASSETS</v>
      </c>
      <c r="F25" s="62">
        <f>IFERROR(IF(OR(B25=0,B25="r"),VLOOKUP(A25,'BS Format'!$C$10:$I$95,7,FALSE),""),"")</f>
        <v>21933.35</v>
      </c>
      <c r="H25" s="61" t="str">
        <f>IFERROR(IF(D25&lt;&gt;"v",REPT(" ",4)&amp;VLOOKUP(C25,'BS Format'!$C$10:$H$95,5,FALSE),UPPER(VLOOKUP(C25,'BS Format'!$C$10:$H$95,5,FALSE))),"")</f>
        <v xml:space="preserve">    TOTAL LIABILITIES</v>
      </c>
      <c r="I25" s="62">
        <f>IFERROR(IF(OR(D25=0,D25="r"),VLOOKUP(C25,'BS Format'!$C$10:$I$95,7,FALSE),""),"")</f>
        <v>21933.35</v>
      </c>
      <c r="J25" s="50"/>
      <c r="K25" s="50"/>
    </row>
    <row r="26" spans="1:11" s="59" customFormat="1" ht="19.899999999999999" customHeight="1" x14ac:dyDescent="0.2">
      <c r="A26" s="84">
        <v>18</v>
      </c>
      <c r="B26" s="67" t="str">
        <f>IFERROR(VLOOKUP(A26,'BS Format'!$C$10:$G$95,3,FALSE),"")</f>
        <v/>
      </c>
      <c r="C26" s="67">
        <v>118</v>
      </c>
      <c r="D26" s="67" t="str">
        <f>IFERROR(VLOOKUP(C26,'BS Format'!$C$10:$G$95,3,FALSE),"")</f>
        <v/>
      </c>
      <c r="E26" s="61" t="str">
        <f>IFERROR(IF(B26&lt;&gt;"v",REPT(" ",4)&amp;VLOOKUP(A26,'BS Format'!$C$10:$H$95,5,FALSE),UPPER(VLOOKUP(A26,'BS Format'!$C$10:$H$95,5,FALSE))),"")</f>
        <v/>
      </c>
      <c r="F26" s="62" t="str">
        <f>IFERROR(IF(OR(B26=0,B26="r"),VLOOKUP(A26,'BS Format'!$C$10:$I$95,7,FALSE),""),"")</f>
        <v/>
      </c>
      <c r="H26" s="61" t="str">
        <f>IFERROR(IF(D26&lt;&gt;"v",REPT(" ",4)&amp;VLOOKUP(C26,'BS Format'!$C$10:$H$95,5,FALSE),UPPER(VLOOKUP(C26,'BS Format'!$C$10:$H$95,5,FALSE))),"")</f>
        <v/>
      </c>
      <c r="I26" s="62" t="str">
        <f>IFERROR(IF(OR(D26=0,D26="r"),VLOOKUP(C26,'BS Format'!$C$10:$I$95,7,FALSE),""),"")</f>
        <v/>
      </c>
      <c r="J26" s="50"/>
      <c r="K26" s="50"/>
    </row>
    <row r="27" spans="1:11" s="59" customFormat="1" ht="19.899999999999999" customHeight="1" x14ac:dyDescent="0.2">
      <c r="A27" s="83">
        <v>19</v>
      </c>
      <c r="B27" s="67" t="str">
        <f>IFERROR(VLOOKUP(A27,'BS Format'!$C$10:$G$95,3,FALSE),"")</f>
        <v/>
      </c>
      <c r="C27" s="67">
        <v>119</v>
      </c>
      <c r="D27" s="67" t="str">
        <f>IFERROR(VLOOKUP(C27,'BS Format'!$C$10:$G$95,3,FALSE),"")</f>
        <v/>
      </c>
      <c r="E27" s="61" t="str">
        <f>IFERROR(IF(B27&lt;&gt;"v",REPT(" ",4)&amp;VLOOKUP(A27,'BS Format'!$C$10:$H$95,5,FALSE),UPPER(VLOOKUP(A27,'BS Format'!$C$10:$H$95,5,FALSE))),"")</f>
        <v/>
      </c>
      <c r="F27" s="62" t="str">
        <f>IFERROR(IF(OR(B27=0,B27="r"),VLOOKUP(A27,'BS Format'!$C$10:$I$95,7,FALSE),""),"")</f>
        <v/>
      </c>
      <c r="H27" s="61" t="str">
        <f>IFERROR(IF(D27&lt;&gt;"v",REPT(" ",4)&amp;VLOOKUP(C27,'BS Format'!$C$10:$H$95,5,FALSE),UPPER(VLOOKUP(C27,'BS Format'!$C$10:$H$95,5,FALSE))),"")</f>
        <v/>
      </c>
      <c r="I27" s="62" t="str">
        <f>IFERROR(IF(OR(D27=0,D27="r"),VLOOKUP(C27,'BS Format'!$C$10:$I$95,7,FALSE),""),"")</f>
        <v/>
      </c>
      <c r="J27" s="50"/>
      <c r="K27" s="50"/>
    </row>
    <row r="28" spans="1:11" s="59" customFormat="1" ht="19.899999999999999" customHeight="1" x14ac:dyDescent="0.2">
      <c r="A28" s="84">
        <v>20</v>
      </c>
      <c r="B28" s="67" t="str">
        <f>IFERROR(VLOOKUP(A28,'BS Format'!$C$10:$G$95,3,FALSE),"")</f>
        <v/>
      </c>
      <c r="C28" s="67">
        <v>120</v>
      </c>
      <c r="D28" s="67" t="str">
        <f>IFERROR(VLOOKUP(C28,'BS Format'!$C$10:$G$95,3,FALSE),"")</f>
        <v/>
      </c>
      <c r="E28" s="61" t="str">
        <f>IFERROR(IF(B28&lt;&gt;"v",REPT(" ",4)&amp;VLOOKUP(A28,'BS Format'!$C$10:$H$95,5,FALSE),UPPER(VLOOKUP(A28,'BS Format'!$C$10:$H$95,5,FALSE))),"")</f>
        <v/>
      </c>
      <c r="F28" s="62" t="str">
        <f>IFERROR(IF(OR(B28=0,B28="r"),VLOOKUP(A28,'BS Format'!$C$10:$I$95,7,FALSE),""),"")</f>
        <v/>
      </c>
      <c r="H28" s="61" t="str">
        <f>IFERROR(IF(D28&lt;&gt;"v",REPT(" ",4)&amp;VLOOKUP(C28,'BS Format'!$C$10:$H$95,5,FALSE),UPPER(VLOOKUP(C28,'BS Format'!$C$10:$H$95,5,FALSE))),"")</f>
        <v/>
      </c>
      <c r="I28" s="62" t="str">
        <f>IFERROR(IF(OR(D28=0,D28="r"),VLOOKUP(C28,'BS Format'!$C$10:$I$95,7,FALSE),""),"")</f>
        <v/>
      </c>
      <c r="J28" s="50"/>
      <c r="K28" s="50"/>
    </row>
    <row r="29" spans="1:11" s="59" customFormat="1" ht="19.899999999999999" customHeight="1" x14ac:dyDescent="0.2">
      <c r="A29" s="83">
        <v>21</v>
      </c>
      <c r="B29" s="67" t="str">
        <f>IFERROR(VLOOKUP(A29,'BS Format'!$C$10:$G$95,3,FALSE),"")</f>
        <v/>
      </c>
      <c r="C29" s="67">
        <v>121</v>
      </c>
      <c r="D29" s="67" t="str">
        <f>IFERROR(VLOOKUP(C29,'BS Format'!$C$10:$G$95,3,FALSE),"")</f>
        <v/>
      </c>
      <c r="E29" s="61" t="str">
        <f>IFERROR(IF(B29&lt;&gt;"v",REPT(" ",4)&amp;VLOOKUP(A29,'BS Format'!$C$10:$H$95,5,FALSE),UPPER(VLOOKUP(A29,'BS Format'!$C$10:$H$95,5,FALSE))),"")</f>
        <v/>
      </c>
      <c r="F29" s="62" t="str">
        <f>IFERROR(IF(OR(B29=0,B29="r"),VLOOKUP(A29,'BS Format'!$C$10:$I$95,7,FALSE),""),"")</f>
        <v/>
      </c>
      <c r="H29" s="61" t="str">
        <f>IFERROR(IF(D29&lt;&gt;"v",REPT(" ",4)&amp;VLOOKUP(C29,'BS Format'!$C$10:$H$95,5,FALSE),UPPER(VLOOKUP(C29,'BS Format'!$C$10:$H$95,5,FALSE))),"")</f>
        <v/>
      </c>
      <c r="I29" s="62" t="str">
        <f>IFERROR(IF(OR(D29=0,D29="r"),VLOOKUP(C29,'BS Format'!$C$10:$I$95,7,FALSE),""),"")</f>
        <v/>
      </c>
      <c r="J29" s="50"/>
      <c r="K29" s="50"/>
    </row>
    <row r="30" spans="1:11" s="59" customFormat="1" ht="19.899999999999999" customHeight="1" x14ac:dyDescent="0.2">
      <c r="A30" s="84">
        <v>22</v>
      </c>
      <c r="B30" s="67" t="str">
        <f>IFERROR(VLOOKUP(A30,'BS Format'!$C$10:$G$95,3,FALSE),"")</f>
        <v/>
      </c>
      <c r="C30" s="67">
        <v>122</v>
      </c>
      <c r="D30" s="67" t="str">
        <f>IFERROR(VLOOKUP(C30,'BS Format'!$C$10:$G$95,3,FALSE),"")</f>
        <v/>
      </c>
      <c r="E30" s="61" t="str">
        <f>IFERROR(IF(B30&lt;&gt;"v",REPT(" ",4)&amp;VLOOKUP(A30,'BS Format'!$C$10:$H$95,5,FALSE),UPPER(VLOOKUP(A30,'BS Format'!$C$10:$H$95,5,FALSE))),"")</f>
        <v/>
      </c>
      <c r="F30" s="62" t="str">
        <f>IFERROR(IF(OR(B30=0,B30="r"),VLOOKUP(A30,'BS Format'!$C$10:$I$95,7,FALSE),""),"")</f>
        <v/>
      </c>
      <c r="H30" s="61" t="str">
        <f>IFERROR(IF(D30&lt;&gt;"v",REPT(" ",4)&amp;VLOOKUP(C30,'BS Format'!$C$10:$H$95,5,FALSE),UPPER(VLOOKUP(C30,'BS Format'!$C$10:$H$95,5,FALSE))),"")</f>
        <v/>
      </c>
      <c r="I30" s="62" t="str">
        <f>IFERROR(IF(OR(D30=0,D30="r"),VLOOKUP(C30,'BS Format'!$C$10:$I$95,7,FALSE),""),"")</f>
        <v/>
      </c>
      <c r="J30" s="50"/>
      <c r="K30" s="50"/>
    </row>
    <row r="31" spans="1:11" s="59" customFormat="1" ht="19.899999999999999" customHeight="1" x14ac:dyDescent="0.2">
      <c r="A31" s="83">
        <v>23</v>
      </c>
      <c r="B31" s="67" t="str">
        <f>IFERROR(VLOOKUP(A31,'BS Format'!$C$10:$G$95,3,FALSE),"")</f>
        <v/>
      </c>
      <c r="C31" s="67">
        <v>123</v>
      </c>
      <c r="D31" s="67" t="str">
        <f>IFERROR(VLOOKUP(C31,'BS Format'!$C$10:$G$95,3,FALSE),"")</f>
        <v/>
      </c>
      <c r="E31" s="61" t="str">
        <f>IFERROR(IF(B31&lt;&gt;"v",REPT(" ",4)&amp;VLOOKUP(A31,'BS Format'!$C$10:$H$95,5,FALSE),UPPER(VLOOKUP(A31,'BS Format'!$C$10:$H$95,5,FALSE))),"")</f>
        <v/>
      </c>
      <c r="F31" s="62" t="str">
        <f>IFERROR(IF(OR(B31=0,B31="r"),VLOOKUP(A31,'BS Format'!$C$10:$I$95,7,FALSE),""),"")</f>
        <v/>
      </c>
      <c r="H31" s="61" t="str">
        <f>IFERROR(IF(D31&lt;&gt;"v",REPT(" ",4)&amp;VLOOKUP(C31,'BS Format'!$C$10:$H$95,5,FALSE),UPPER(VLOOKUP(C31,'BS Format'!$C$10:$H$95,5,FALSE))),"")</f>
        <v/>
      </c>
      <c r="I31" s="62" t="str">
        <f>IFERROR(IF(OR(D31=0,D31="r"),VLOOKUP(C31,'BS Format'!$C$10:$I$95,7,FALSE),""),"")</f>
        <v/>
      </c>
      <c r="J31" s="50"/>
      <c r="K31" s="50"/>
    </row>
    <row r="32" spans="1:11" s="59" customFormat="1" ht="19.899999999999999" customHeight="1" x14ac:dyDescent="0.2">
      <c r="A32" s="84">
        <v>24</v>
      </c>
      <c r="B32" s="67" t="str">
        <f>IFERROR(VLOOKUP(A32,'BS Format'!$C$10:$G$95,3,FALSE),"")</f>
        <v/>
      </c>
      <c r="C32" s="67">
        <v>124</v>
      </c>
      <c r="D32" s="67" t="str">
        <f>IFERROR(VLOOKUP(C32,'BS Format'!$C$10:$G$95,3,FALSE),"")</f>
        <v/>
      </c>
      <c r="E32" s="61" t="str">
        <f>IFERROR(IF(B32&lt;&gt;"v",REPT(" ",4)&amp;VLOOKUP(A32,'BS Format'!$C$10:$H$95,5,FALSE),UPPER(VLOOKUP(A32,'BS Format'!$C$10:$H$95,5,FALSE))),"")</f>
        <v/>
      </c>
      <c r="F32" s="62" t="str">
        <f>IFERROR(IF(OR(B32=0,B32="r"),VLOOKUP(A32,'BS Format'!$C$10:$I$95,7,FALSE),""),"")</f>
        <v/>
      </c>
      <c r="H32" s="61" t="str">
        <f>IFERROR(IF(D32&lt;&gt;"v",REPT(" ",4)&amp;VLOOKUP(C32,'BS Format'!$C$10:$H$95,5,FALSE),UPPER(VLOOKUP(C32,'BS Format'!$C$10:$H$95,5,FALSE))),"")</f>
        <v/>
      </c>
      <c r="I32" s="62" t="str">
        <f>IFERROR(IF(OR(D32=0,D32="r"),VLOOKUP(C32,'BS Format'!$C$10:$I$95,7,FALSE),""),"")</f>
        <v/>
      </c>
      <c r="J32" s="50"/>
      <c r="K32" s="50"/>
    </row>
    <row r="33" spans="1:11" s="59" customFormat="1" ht="19.899999999999999" customHeight="1" x14ac:dyDescent="0.2">
      <c r="A33" s="83">
        <v>25</v>
      </c>
      <c r="B33" s="67" t="str">
        <f>IFERROR(VLOOKUP(A33,'BS Format'!$C$10:$G$95,3,FALSE),"")</f>
        <v/>
      </c>
      <c r="C33" s="67">
        <v>125</v>
      </c>
      <c r="D33" s="67" t="str">
        <f>IFERROR(VLOOKUP(C33,'BS Format'!$C$10:$G$95,3,FALSE),"")</f>
        <v/>
      </c>
      <c r="E33" s="61" t="str">
        <f>IFERROR(IF(B33&lt;&gt;"v",REPT(" ",4)&amp;VLOOKUP(A33,'BS Format'!$C$10:$H$95,5,FALSE),UPPER(VLOOKUP(A33,'BS Format'!$C$10:$H$95,5,FALSE))),"")</f>
        <v/>
      </c>
      <c r="F33" s="62" t="str">
        <f>IFERROR(IF(OR(B33=0,B33="r"),VLOOKUP(A33,'BS Format'!$C$10:$I$95,7,FALSE),""),"")</f>
        <v/>
      </c>
      <c r="H33" s="61" t="str">
        <f>IFERROR(IF(D33&lt;&gt;"v",REPT(" ",4)&amp;VLOOKUP(C33,'BS Format'!$C$10:$H$95,5,FALSE),UPPER(VLOOKUP(C33,'BS Format'!$C$10:$H$95,5,FALSE))),"")</f>
        <v/>
      </c>
      <c r="I33" s="62" t="str">
        <f>IFERROR(IF(OR(D33=0,D33="r"),VLOOKUP(C33,'BS Format'!$C$10:$I$95,7,FALSE),""),"")</f>
        <v/>
      </c>
      <c r="J33" s="50"/>
      <c r="K33" s="50"/>
    </row>
    <row r="34" spans="1:11" s="59" customFormat="1" ht="19.899999999999999" customHeight="1" x14ac:dyDescent="0.2">
      <c r="A34" s="84">
        <v>26</v>
      </c>
      <c r="B34" s="67" t="str">
        <f>IFERROR(VLOOKUP(A34,'BS Format'!$C$10:$G$95,3,FALSE),"")</f>
        <v/>
      </c>
      <c r="C34" s="67">
        <v>126</v>
      </c>
      <c r="D34" s="67" t="str">
        <f>IFERROR(VLOOKUP(C34,'BS Format'!$C$10:$G$95,3,FALSE),"")</f>
        <v/>
      </c>
      <c r="E34" s="61" t="str">
        <f>IFERROR(IF(B34&lt;&gt;"v",REPT(" ",4)&amp;VLOOKUP(A34,'BS Format'!$C$10:$H$95,5,FALSE),UPPER(VLOOKUP(A34,'BS Format'!$C$10:$H$95,5,FALSE))),"")</f>
        <v/>
      </c>
      <c r="F34" s="62" t="str">
        <f>IFERROR(IF(OR(B34=0,B34="r"),VLOOKUP(A34,'BS Format'!$C$10:$I$95,7,FALSE),""),"")</f>
        <v/>
      </c>
      <c r="H34" s="61" t="str">
        <f>IFERROR(IF(D34&lt;&gt;"v",REPT(" ",4)&amp;VLOOKUP(C34,'BS Format'!$C$10:$H$95,5,FALSE),UPPER(VLOOKUP(C34,'BS Format'!$C$10:$H$95,5,FALSE))),"")</f>
        <v/>
      </c>
      <c r="I34" s="62" t="str">
        <f>IFERROR(IF(OR(D34=0,D34="r"),VLOOKUP(C34,'BS Format'!$C$10:$I$95,7,FALSE),""),"")</f>
        <v/>
      </c>
      <c r="J34" s="50"/>
      <c r="K34" s="50"/>
    </row>
    <row r="35" spans="1:11" s="59" customFormat="1" ht="19.899999999999999" customHeight="1" x14ac:dyDescent="0.2">
      <c r="A35" s="83">
        <v>27</v>
      </c>
      <c r="B35" s="67" t="str">
        <f>IFERROR(VLOOKUP(A35,'BS Format'!$C$10:$G$95,3,FALSE),"")</f>
        <v/>
      </c>
      <c r="C35" s="67">
        <v>127</v>
      </c>
      <c r="D35" s="67" t="str">
        <f>IFERROR(VLOOKUP(C35,'BS Format'!$C$10:$G$95,3,FALSE),"")</f>
        <v/>
      </c>
      <c r="E35" s="61" t="str">
        <f>IFERROR(IF(B35&lt;&gt;"v",REPT(" ",4)&amp;VLOOKUP(A35,'BS Format'!$C$10:$H$95,5,FALSE),UPPER(VLOOKUP(A35,'BS Format'!$C$10:$H$95,5,FALSE))),"")</f>
        <v/>
      </c>
      <c r="F35" s="62" t="str">
        <f>IFERROR(IF(OR(B35=0,B35="r"),VLOOKUP(A35,'BS Format'!$C$10:$I$95,7,FALSE),""),"")</f>
        <v/>
      </c>
      <c r="H35" s="61" t="str">
        <f>IFERROR(IF(D35&lt;&gt;"v",REPT(" ",4)&amp;VLOOKUP(C35,'BS Format'!$C$10:$H$95,5,FALSE),UPPER(VLOOKUP(C35,'BS Format'!$C$10:$H$95,5,FALSE))),"")</f>
        <v/>
      </c>
      <c r="I35" s="62" t="str">
        <f>IFERROR(IF(OR(D35=0,D35="r"),VLOOKUP(C35,'BS Format'!$C$10:$I$95,7,FALSE),""),"")</f>
        <v/>
      </c>
      <c r="J35" s="50"/>
      <c r="K35" s="50"/>
    </row>
    <row r="36" spans="1:11" s="59" customFormat="1" ht="19.899999999999999" customHeight="1" x14ac:dyDescent="0.2">
      <c r="A36" s="84">
        <v>28</v>
      </c>
      <c r="B36" s="67" t="str">
        <f>IFERROR(VLOOKUP(A36,'BS Format'!$C$10:$G$95,3,FALSE),"")</f>
        <v/>
      </c>
      <c r="C36" s="67">
        <v>128</v>
      </c>
      <c r="D36" s="67" t="str">
        <f>IFERROR(VLOOKUP(C36,'BS Format'!$C$10:$G$95,3,FALSE),"")</f>
        <v/>
      </c>
      <c r="E36" s="61" t="str">
        <f>IFERROR(IF(B36&lt;&gt;"v",REPT(" ",4)&amp;VLOOKUP(A36,'BS Format'!$C$10:$H$95,5,FALSE),UPPER(VLOOKUP(A36,'BS Format'!$C$10:$H$95,5,FALSE))),"")</f>
        <v/>
      </c>
      <c r="F36" s="62" t="str">
        <f>IFERROR(IF(OR(B36=0,B36="r"),VLOOKUP(A36,'BS Format'!$C$10:$I$95,7,FALSE),""),"")</f>
        <v/>
      </c>
      <c r="H36" s="61" t="str">
        <f>IFERROR(IF(D36&lt;&gt;"v",REPT(" ",4)&amp;VLOOKUP(C36,'BS Format'!$C$10:$H$95,5,FALSE),UPPER(VLOOKUP(C36,'BS Format'!$C$10:$H$95,5,FALSE))),"")</f>
        <v/>
      </c>
      <c r="I36" s="62" t="str">
        <f>IFERROR(IF(OR(D36=0,D36="r"),VLOOKUP(C36,'BS Format'!$C$10:$I$95,7,FALSE),""),"")</f>
        <v/>
      </c>
      <c r="J36" s="50"/>
      <c r="K36" s="50"/>
    </row>
    <row r="37" spans="1:11" s="59" customFormat="1" ht="19.899999999999999" customHeight="1" x14ac:dyDescent="0.2">
      <c r="A37" s="83">
        <v>29</v>
      </c>
      <c r="B37" s="67" t="str">
        <f>IFERROR(VLOOKUP(A37,'BS Format'!$C$10:$G$95,3,FALSE),"")</f>
        <v/>
      </c>
      <c r="C37" s="67">
        <v>129</v>
      </c>
      <c r="D37" s="67" t="str">
        <f>IFERROR(VLOOKUP(C37,'BS Format'!$C$10:$G$95,3,FALSE),"")</f>
        <v/>
      </c>
      <c r="E37" s="61" t="str">
        <f>IFERROR(IF(B37&lt;&gt;"v",REPT(" ",4)&amp;VLOOKUP(A37,'BS Format'!$C$10:$H$95,5,FALSE),UPPER(VLOOKUP(A37,'BS Format'!$C$10:$H$95,5,FALSE))),"")</f>
        <v/>
      </c>
      <c r="F37" s="62" t="str">
        <f>IFERROR(IF(OR(B37=0,B37="r"),VLOOKUP(A37,'BS Format'!$C$10:$I$95,7,FALSE),""),"")</f>
        <v/>
      </c>
      <c r="H37" s="61" t="str">
        <f>IFERROR(IF(D37&lt;&gt;"v",REPT(" ",4)&amp;VLOOKUP(C37,'BS Format'!$C$10:$H$95,5,FALSE),UPPER(VLOOKUP(C37,'BS Format'!$C$10:$H$95,5,FALSE))),"")</f>
        <v/>
      </c>
      <c r="I37" s="62" t="str">
        <f>IFERROR(IF(OR(D37=0,D37="r"),VLOOKUP(C37,'BS Format'!$C$10:$I$95,7,FALSE),""),"")</f>
        <v/>
      </c>
      <c r="J37" s="50"/>
      <c r="K37" s="50"/>
    </row>
    <row r="38" spans="1:11" s="59" customFormat="1" ht="19.899999999999999" customHeight="1" x14ac:dyDescent="0.2">
      <c r="A38" s="84">
        <v>30</v>
      </c>
      <c r="B38" s="67" t="str">
        <f>IFERROR(VLOOKUP(A38,'BS Format'!$C$10:$G$95,3,FALSE),"")</f>
        <v/>
      </c>
      <c r="C38" s="67">
        <v>130</v>
      </c>
      <c r="D38" s="67" t="str">
        <f>IFERROR(VLOOKUP(C38,'BS Format'!$C$10:$G$95,3,FALSE),"")</f>
        <v/>
      </c>
      <c r="E38" s="61" t="str">
        <f>IFERROR(IF(B38&lt;&gt;"v",REPT(" ",4)&amp;VLOOKUP(A38,'BS Format'!$C$10:$H$95,5,FALSE),UPPER(VLOOKUP(A38,'BS Format'!$C$10:$H$95,5,FALSE))),"")</f>
        <v/>
      </c>
      <c r="F38" s="62" t="str">
        <f>IFERROR(IF(OR(B38=0,B38="r"),VLOOKUP(A38,'BS Format'!$C$10:$I$95,7,FALSE),""),"")</f>
        <v/>
      </c>
      <c r="H38" s="61" t="str">
        <f>IFERROR(IF(D38&lt;&gt;"v",REPT(" ",4)&amp;VLOOKUP(C38,'BS Format'!$C$10:$H$95,5,FALSE),UPPER(VLOOKUP(C38,'BS Format'!$C$10:$H$95,5,FALSE))),"")</f>
        <v/>
      </c>
      <c r="I38" s="62" t="str">
        <f>IFERROR(IF(OR(D38=0,D38="r"),VLOOKUP(C38,'BS Format'!$C$10:$I$95,7,FALSE),""),"")</f>
        <v/>
      </c>
      <c r="J38" s="50"/>
      <c r="K38" s="50"/>
    </row>
    <row r="39" spans="1:11" s="59" customFormat="1" ht="19.899999999999999" customHeight="1" x14ac:dyDescent="0.2">
      <c r="A39" s="83">
        <v>31</v>
      </c>
      <c r="B39" s="67" t="str">
        <f>IFERROR(VLOOKUP(A39,'BS Format'!$C$10:$G$95,3,FALSE),"")</f>
        <v/>
      </c>
      <c r="C39" s="67">
        <v>131</v>
      </c>
      <c r="D39" s="67" t="str">
        <f>IFERROR(VLOOKUP(C39,'BS Format'!$C$10:$G$95,3,FALSE),"")</f>
        <v/>
      </c>
      <c r="E39" s="61" t="str">
        <f>IFERROR(IF(B39&lt;&gt;"v",REPT(" ",4)&amp;VLOOKUP(A39,'BS Format'!$C$10:$H$95,5,FALSE),UPPER(VLOOKUP(A39,'BS Format'!$C$10:$H$95,5,FALSE))),"")</f>
        <v/>
      </c>
      <c r="F39" s="62" t="str">
        <f>IFERROR(IF(OR(B39=0,B39="r"),VLOOKUP(A39,'BS Format'!$C$10:$I$95,7,FALSE),""),"")</f>
        <v/>
      </c>
      <c r="H39" s="61" t="str">
        <f>IFERROR(IF(D39&lt;&gt;"v",REPT(" ",4)&amp;VLOOKUP(C39,'BS Format'!$C$10:$H$95,5,FALSE),UPPER(VLOOKUP(C39,'BS Format'!$C$10:$H$95,5,FALSE))),"")</f>
        <v/>
      </c>
      <c r="I39" s="62" t="str">
        <f>IFERROR(IF(OR(D39=0,D39="r"),VLOOKUP(C39,'BS Format'!$C$10:$I$95,7,FALSE),""),"")</f>
        <v/>
      </c>
      <c r="J39" s="50"/>
      <c r="K39" s="50"/>
    </row>
    <row r="40" spans="1:11" s="59" customFormat="1" ht="19.899999999999999" customHeight="1" x14ac:dyDescent="0.2">
      <c r="A40" s="84">
        <v>32</v>
      </c>
      <c r="B40" s="67" t="str">
        <f>IFERROR(VLOOKUP(A40,'BS Format'!$C$10:$G$95,3,FALSE),"")</f>
        <v/>
      </c>
      <c r="C40" s="67">
        <v>132</v>
      </c>
      <c r="D40" s="67" t="str">
        <f>IFERROR(VLOOKUP(C40,'BS Format'!$C$10:$G$95,3,FALSE),"")</f>
        <v/>
      </c>
      <c r="E40" s="61" t="str">
        <f>IFERROR(IF(B40&lt;&gt;"v",REPT(" ",4)&amp;VLOOKUP(A40,'BS Format'!$C$10:$H$95,5,FALSE),UPPER(VLOOKUP(A40,'BS Format'!$C$10:$H$95,5,FALSE))),"")</f>
        <v/>
      </c>
      <c r="F40" s="62" t="str">
        <f>IFERROR(IF(OR(B40=0,B40="r"),VLOOKUP(A40,'BS Format'!$C$10:$I$95,7,FALSE),""),"")</f>
        <v/>
      </c>
      <c r="H40" s="61" t="str">
        <f>IFERROR(IF(D40&lt;&gt;"v",REPT(" ",4)&amp;VLOOKUP(C40,'BS Format'!$C$10:$H$95,5,FALSE),UPPER(VLOOKUP(C40,'BS Format'!$C$10:$H$95,5,FALSE))),"")</f>
        <v/>
      </c>
      <c r="I40" s="62" t="str">
        <f>IFERROR(IF(OR(D40=0,D40="r"),VLOOKUP(C40,'BS Format'!$C$10:$I$95,7,FALSE),""),"")</f>
        <v/>
      </c>
      <c r="J40" s="50"/>
      <c r="K40" s="50"/>
    </row>
    <row r="41" spans="1:11" s="59" customFormat="1" ht="19.899999999999999" customHeight="1" x14ac:dyDescent="0.2">
      <c r="A41" s="83">
        <v>33</v>
      </c>
      <c r="B41" s="67" t="str">
        <f>IFERROR(VLOOKUP(A41,'BS Format'!$C$10:$G$95,3,FALSE),"")</f>
        <v/>
      </c>
      <c r="C41" s="67">
        <v>133</v>
      </c>
      <c r="D41" s="67" t="str">
        <f>IFERROR(VLOOKUP(C41,'BS Format'!$C$10:$G$95,3,FALSE),"")</f>
        <v/>
      </c>
      <c r="E41" s="61" t="str">
        <f>IFERROR(IF(B41&lt;&gt;"v",REPT(" ",4)&amp;VLOOKUP(A41,'BS Format'!$C$10:$H$95,5,FALSE),UPPER(VLOOKUP(A41,'BS Format'!$C$10:$H$95,5,FALSE))),"")</f>
        <v/>
      </c>
      <c r="F41" s="62" t="str">
        <f>IFERROR(IF(OR(B41=0,B41="r"),VLOOKUP(A41,'BS Format'!$C$10:$I$95,7,FALSE),""),"")</f>
        <v/>
      </c>
      <c r="H41" s="61" t="str">
        <f>IFERROR(IF(D41&lt;&gt;"v",REPT(" ",4)&amp;VLOOKUP(C41,'BS Format'!$C$10:$H$95,5,FALSE),UPPER(VLOOKUP(C41,'BS Format'!$C$10:$H$95,5,FALSE))),"")</f>
        <v/>
      </c>
      <c r="I41" s="62" t="str">
        <f>IFERROR(IF(OR(D41=0,D41="r"),VLOOKUP(C41,'BS Format'!$C$10:$I$95,7,FALSE),""),"")</f>
        <v/>
      </c>
      <c r="J41" s="50"/>
      <c r="K41" s="50"/>
    </row>
    <row r="42" spans="1:11" s="59" customFormat="1" ht="19.899999999999999" customHeight="1" x14ac:dyDescent="0.2">
      <c r="A42" s="84">
        <v>34</v>
      </c>
      <c r="B42" s="67" t="str">
        <f>IFERROR(VLOOKUP(A42,'BS Format'!$C$10:$G$95,3,FALSE),"")</f>
        <v/>
      </c>
      <c r="C42" s="67">
        <v>134</v>
      </c>
      <c r="D42" s="67" t="str">
        <f>IFERROR(VLOOKUP(C42,'BS Format'!$C$10:$G$95,3,FALSE),"")</f>
        <v/>
      </c>
      <c r="E42" s="61" t="str">
        <f>IFERROR(IF(B42&lt;&gt;"v",REPT(" ",4)&amp;VLOOKUP(A42,'BS Format'!$C$10:$H$95,5,FALSE),UPPER(VLOOKUP(A42,'BS Format'!$C$10:$H$95,5,FALSE))),"")</f>
        <v/>
      </c>
      <c r="F42" s="62" t="str">
        <f>IFERROR(IF(OR(B42=0,B42="r"),VLOOKUP(A42,'BS Format'!$C$10:$I$95,7,FALSE),""),"")</f>
        <v/>
      </c>
      <c r="H42" s="61" t="str">
        <f>IFERROR(IF(D42&lt;&gt;"v",REPT(" ",4)&amp;VLOOKUP(C42,'BS Format'!$C$10:$H$95,5,FALSE),UPPER(VLOOKUP(C42,'BS Format'!$C$10:$H$95,5,FALSE))),"")</f>
        <v/>
      </c>
      <c r="I42" s="62" t="str">
        <f>IFERROR(IF(OR(D42=0,D42="r"),VLOOKUP(C42,'BS Format'!$C$10:$I$95,7,FALSE),""),"")</f>
        <v/>
      </c>
      <c r="J42" s="50"/>
      <c r="K42" s="50"/>
    </row>
    <row r="43" spans="1:11" s="59" customFormat="1" ht="19.899999999999999" customHeight="1" x14ac:dyDescent="0.2">
      <c r="A43" s="83">
        <v>35</v>
      </c>
      <c r="B43" s="67" t="str">
        <f>IFERROR(VLOOKUP(A43,'BS Format'!$C$10:$G$95,3,FALSE),"")</f>
        <v/>
      </c>
      <c r="C43" s="67">
        <v>135</v>
      </c>
      <c r="D43" s="67" t="str">
        <f>IFERROR(VLOOKUP(C43,'BS Format'!$C$10:$G$95,3,FALSE),"")</f>
        <v/>
      </c>
      <c r="E43" s="61" t="str">
        <f>IFERROR(IF(B43&lt;&gt;"v",REPT(" ",4)&amp;VLOOKUP(A43,'BS Format'!$C$10:$H$95,5,FALSE),UPPER(VLOOKUP(A43,'BS Format'!$C$10:$H$95,5,FALSE))),"")</f>
        <v/>
      </c>
      <c r="F43" s="62" t="str">
        <f>IFERROR(IF(OR(B43=0,B43="r"),VLOOKUP(A43,'BS Format'!$C$10:$I$95,7,FALSE),""),"")</f>
        <v/>
      </c>
      <c r="H43" s="61" t="str">
        <f>IFERROR(IF(D43&lt;&gt;"v",REPT(" ",4)&amp;VLOOKUP(C43,'BS Format'!$C$10:$H$95,5,FALSE),UPPER(VLOOKUP(C43,'BS Format'!$C$10:$H$95,5,FALSE))),"")</f>
        <v/>
      </c>
      <c r="I43" s="62" t="str">
        <f>IFERROR(IF(OR(D43=0,D43="r"),VLOOKUP(C43,'BS Format'!$C$10:$I$95,7,FALSE),""),"")</f>
        <v/>
      </c>
      <c r="J43" s="50"/>
      <c r="K43" s="50"/>
    </row>
    <row r="44" spans="1:11" s="59" customFormat="1" ht="19.899999999999999" customHeight="1" x14ac:dyDescent="0.2">
      <c r="A44" s="84">
        <v>36</v>
      </c>
      <c r="B44" s="67" t="str">
        <f>IFERROR(VLOOKUP(A44,'BS Format'!$C$10:$G$95,3,FALSE),"")</f>
        <v/>
      </c>
      <c r="C44" s="67">
        <v>136</v>
      </c>
      <c r="D44" s="67" t="str">
        <f>IFERROR(VLOOKUP(C44,'BS Format'!$C$10:$G$95,3,FALSE),"")</f>
        <v/>
      </c>
      <c r="E44" s="61" t="str">
        <f>IFERROR(IF(B44&lt;&gt;"v",REPT(" ",4)&amp;VLOOKUP(A44,'BS Format'!$C$10:$H$95,5,FALSE),UPPER(VLOOKUP(A44,'BS Format'!$C$10:$H$95,5,FALSE))),"")</f>
        <v/>
      </c>
      <c r="F44" s="62" t="str">
        <f>IFERROR(IF(OR(B44=0,B44="r"),VLOOKUP(A44,'BS Format'!$C$10:$I$95,7,FALSE),""),"")</f>
        <v/>
      </c>
      <c r="H44" s="61" t="str">
        <f>IFERROR(IF(D44&lt;&gt;"v",REPT(" ",4)&amp;VLOOKUP(C44,'BS Format'!$C$10:$H$95,5,FALSE),UPPER(VLOOKUP(C44,'BS Format'!$C$10:$H$95,5,FALSE))),"")</f>
        <v/>
      </c>
      <c r="I44" s="62" t="str">
        <f>IFERROR(IF(OR(D44=0,D44="r"),VLOOKUP(C44,'BS Format'!$C$10:$I$95,7,FALSE),""),"")</f>
        <v/>
      </c>
      <c r="J44" s="50"/>
      <c r="K44" s="50"/>
    </row>
    <row r="45" spans="1:11" s="59" customFormat="1" ht="19.899999999999999" customHeight="1" x14ac:dyDescent="0.2">
      <c r="A45" s="83">
        <v>37</v>
      </c>
      <c r="B45" s="67" t="str">
        <f>IFERROR(VLOOKUP(A45,'BS Format'!$C$10:$G$95,3,FALSE),"")</f>
        <v/>
      </c>
      <c r="C45" s="67">
        <v>137</v>
      </c>
      <c r="D45" s="67" t="str">
        <f>IFERROR(VLOOKUP(C45,'BS Format'!$C$10:$G$95,3,FALSE),"")</f>
        <v/>
      </c>
      <c r="E45" s="61" t="str">
        <f>IFERROR(IF(B45&lt;&gt;"v",REPT(" ",4)&amp;VLOOKUP(A45,'BS Format'!$C$10:$H$95,5,FALSE),UPPER(VLOOKUP(A45,'BS Format'!$C$10:$H$95,5,FALSE))),"")</f>
        <v/>
      </c>
      <c r="F45" s="62" t="str">
        <f>IFERROR(IF(OR(B45=0,B45="r"),VLOOKUP(A45,'BS Format'!$C$10:$I$95,7,FALSE),""),"")</f>
        <v/>
      </c>
      <c r="H45" s="61" t="str">
        <f>IFERROR(IF(D45&lt;&gt;"v",REPT(" ",4)&amp;VLOOKUP(C45,'BS Format'!$C$10:$H$95,5,FALSE),UPPER(VLOOKUP(C45,'BS Format'!$C$10:$H$95,5,FALSE))),"")</f>
        <v/>
      </c>
      <c r="I45" s="62" t="str">
        <f>IFERROR(IF(OR(D45=0,D45="r"),VLOOKUP(C45,'BS Format'!$C$10:$I$95,7,FALSE),""),"")</f>
        <v/>
      </c>
      <c r="J45" s="50"/>
      <c r="K45" s="50"/>
    </row>
    <row r="46" spans="1:11" s="59" customFormat="1" ht="19.899999999999999" customHeight="1" x14ac:dyDescent="0.2">
      <c r="A46" s="84">
        <v>38</v>
      </c>
      <c r="B46" s="67" t="str">
        <f>IFERROR(VLOOKUP(A46,'BS Format'!$C$10:$G$95,3,FALSE),"")</f>
        <v/>
      </c>
      <c r="C46" s="67">
        <v>138</v>
      </c>
      <c r="D46" s="67" t="str">
        <f>IFERROR(VLOOKUP(C46,'BS Format'!$C$10:$G$95,3,FALSE),"")</f>
        <v/>
      </c>
      <c r="E46" s="61" t="str">
        <f>IFERROR(IF(B46&lt;&gt;"v",REPT(" ",4)&amp;VLOOKUP(A46,'BS Format'!$C$10:$H$95,5,FALSE),UPPER(VLOOKUP(A46,'BS Format'!$C$10:$H$95,5,FALSE))),"")</f>
        <v/>
      </c>
      <c r="F46" s="62" t="str">
        <f>IFERROR(IF(OR(B46=0,B46="r"),VLOOKUP(A46,'BS Format'!$C$10:$I$95,7,FALSE),""),"")</f>
        <v/>
      </c>
      <c r="H46" s="61" t="str">
        <f>IFERROR(IF(D46&lt;&gt;"v",REPT(" ",4)&amp;VLOOKUP(C46,'BS Format'!$C$10:$H$95,5,FALSE),UPPER(VLOOKUP(C46,'BS Format'!$C$10:$H$95,5,FALSE))),"")</f>
        <v/>
      </c>
      <c r="I46" s="62" t="str">
        <f>IFERROR(IF(OR(D46=0,D46="r"),VLOOKUP(C46,'BS Format'!$C$10:$I$95,7,FALSE),""),"")</f>
        <v/>
      </c>
      <c r="J46" s="50"/>
      <c r="K46" s="50"/>
    </row>
    <row r="47" spans="1:11" s="59" customFormat="1" ht="19.899999999999999" customHeight="1" x14ac:dyDescent="0.2">
      <c r="A47" s="83">
        <v>39</v>
      </c>
      <c r="B47" s="67" t="str">
        <f>IFERROR(VLOOKUP(A47,'BS Format'!$C$10:$G$95,3,FALSE),"")</f>
        <v/>
      </c>
      <c r="C47" s="67">
        <v>139</v>
      </c>
      <c r="D47" s="67" t="str">
        <f>IFERROR(VLOOKUP(C47,'BS Format'!$C$10:$G$95,3,FALSE),"")</f>
        <v/>
      </c>
      <c r="E47" s="61" t="str">
        <f>IFERROR(IF(B47&lt;&gt;"v",REPT(" ",4)&amp;VLOOKUP(A47,'BS Format'!$C$10:$H$95,5,FALSE),UPPER(VLOOKUP(A47,'BS Format'!$C$10:$H$95,5,FALSE))),"")</f>
        <v/>
      </c>
      <c r="F47" s="62" t="str">
        <f>IFERROR(IF(OR(B47=0,B47="r"),VLOOKUP(A47,'BS Format'!$C$10:$I$95,7,FALSE),""),"")</f>
        <v/>
      </c>
      <c r="H47" s="61" t="str">
        <f>IFERROR(IF(D47&lt;&gt;"v",REPT(" ",4)&amp;VLOOKUP(C47,'BS Format'!$C$10:$H$95,5,FALSE),UPPER(VLOOKUP(C47,'BS Format'!$C$10:$H$95,5,FALSE))),"")</f>
        <v/>
      </c>
      <c r="I47" s="62" t="str">
        <f>IFERROR(IF(OR(D47=0,D47="r"),VLOOKUP(C47,'BS Format'!$C$10:$I$95,7,FALSE),""),"")</f>
        <v/>
      </c>
      <c r="J47" s="50"/>
      <c r="K47" s="50"/>
    </row>
    <row r="48" spans="1:11" s="59" customFormat="1" ht="19.899999999999999" customHeight="1" x14ac:dyDescent="0.2">
      <c r="A48" s="84">
        <v>40</v>
      </c>
      <c r="B48" s="67" t="str">
        <f>IFERROR(VLOOKUP(A48,'BS Format'!$C$10:$G$95,3,FALSE),"")</f>
        <v/>
      </c>
      <c r="C48" s="67">
        <v>140</v>
      </c>
      <c r="D48" s="67" t="str">
        <f>IFERROR(VLOOKUP(C48,'BS Format'!$C$10:$G$95,3,FALSE),"")</f>
        <v/>
      </c>
      <c r="E48" s="61" t="str">
        <f>IFERROR(IF(B48&lt;&gt;"v",REPT(" ",4)&amp;VLOOKUP(A48,'BS Format'!$C$10:$H$95,5,FALSE),UPPER(VLOOKUP(A48,'BS Format'!$C$10:$H$95,5,FALSE))),"")</f>
        <v/>
      </c>
      <c r="F48" s="62" t="str">
        <f>IFERROR(IF(OR(B48=0,B48="r"),VLOOKUP(A48,'BS Format'!$C$10:$I$95,7,FALSE),""),"")</f>
        <v/>
      </c>
      <c r="H48" s="61" t="str">
        <f>IFERROR(IF(D48&lt;&gt;"v",REPT(" ",4)&amp;VLOOKUP(C48,'BS Format'!$C$10:$H$95,5,FALSE),UPPER(VLOOKUP(C48,'BS Format'!$C$10:$H$95,5,FALSE))),"")</f>
        <v/>
      </c>
      <c r="I48" s="62" t="str">
        <f>IFERROR(IF(OR(D48=0,D48="r"),VLOOKUP(C48,'BS Format'!$C$10:$I$95,7,FALSE),""),"")</f>
        <v/>
      </c>
      <c r="J48" s="50"/>
      <c r="K48" s="50"/>
    </row>
    <row r="49" spans="1:11" s="59" customFormat="1" ht="19.899999999999999" customHeight="1" x14ac:dyDescent="0.2">
      <c r="A49" s="83">
        <v>41</v>
      </c>
      <c r="B49" s="67" t="str">
        <f>IFERROR(VLOOKUP(A49,'BS Format'!$C$10:$G$95,3,FALSE),"")</f>
        <v/>
      </c>
      <c r="C49" s="67">
        <v>141</v>
      </c>
      <c r="D49" s="67" t="str">
        <f>IFERROR(VLOOKUP(C49,'BS Format'!$C$10:$G$95,3,FALSE),"")</f>
        <v/>
      </c>
      <c r="E49" s="61" t="str">
        <f>IFERROR(IF(B49&lt;&gt;"v",REPT(" ",4)&amp;VLOOKUP(A49,'BS Format'!$C$10:$H$95,5,FALSE),UPPER(VLOOKUP(A49,'BS Format'!$C$10:$H$95,5,FALSE))),"")</f>
        <v/>
      </c>
      <c r="F49" s="62" t="str">
        <f>IFERROR(IF(OR(B49=0,B49="r"),VLOOKUP(A49,'BS Format'!$C$10:$I$95,7,FALSE),""),"")</f>
        <v/>
      </c>
      <c r="H49" s="61" t="str">
        <f>IFERROR(IF(D49&lt;&gt;"v",REPT(" ",4)&amp;VLOOKUP(C49,'BS Format'!$C$10:$H$95,5,FALSE),UPPER(VLOOKUP(C49,'BS Format'!$C$10:$H$95,5,FALSE))),"")</f>
        <v/>
      </c>
      <c r="I49" s="62" t="str">
        <f>IFERROR(IF(OR(D49=0,D49="r"),VLOOKUP(C49,'BS Format'!$C$10:$I$95,7,FALSE),""),"")</f>
        <v/>
      </c>
      <c r="J49" s="50"/>
      <c r="K49" s="50"/>
    </row>
    <row r="50" spans="1:11" s="59" customFormat="1" ht="19.899999999999999" customHeight="1" x14ac:dyDescent="0.2">
      <c r="A50" s="84">
        <v>42</v>
      </c>
      <c r="B50" s="67" t="str">
        <f>IFERROR(VLOOKUP(A50,'BS Format'!$C$10:$G$95,3,FALSE),"")</f>
        <v/>
      </c>
      <c r="C50" s="67">
        <v>142</v>
      </c>
      <c r="D50" s="67" t="str">
        <f>IFERROR(VLOOKUP(C50,'BS Format'!$C$10:$G$95,3,FALSE),"")</f>
        <v/>
      </c>
      <c r="E50" s="61" t="str">
        <f>IFERROR(IF(B50&lt;&gt;"v",REPT(" ",4)&amp;VLOOKUP(A50,'BS Format'!$C$10:$H$95,5,FALSE),UPPER(VLOOKUP(A50,'BS Format'!$C$10:$H$95,5,FALSE))),"")</f>
        <v/>
      </c>
      <c r="F50" s="62" t="str">
        <f>IFERROR(IF(OR(B50=0,B50="r"),VLOOKUP(A50,'BS Format'!$C$10:$I$95,7,FALSE),""),"")</f>
        <v/>
      </c>
      <c r="H50" s="61" t="str">
        <f>IFERROR(IF(D50&lt;&gt;"v",REPT(" ",4)&amp;VLOOKUP(C50,'BS Format'!$C$10:$H$95,5,FALSE),UPPER(VLOOKUP(C50,'BS Format'!$C$10:$H$95,5,FALSE))),"")</f>
        <v/>
      </c>
      <c r="I50" s="62" t="str">
        <f>IFERROR(IF(OR(D50=0,D50="r"),VLOOKUP(C50,'BS Format'!$C$10:$I$95,7,FALSE),""),"")</f>
        <v/>
      </c>
      <c r="J50" s="50"/>
      <c r="K50" s="50"/>
    </row>
    <row r="51" spans="1:11" s="59" customFormat="1" ht="19.899999999999999" customHeight="1" x14ac:dyDescent="0.2">
      <c r="A51" s="83">
        <v>43</v>
      </c>
      <c r="B51" s="67" t="str">
        <f>IFERROR(VLOOKUP(A51,'BS Format'!$C$10:$G$95,3,FALSE),"")</f>
        <v/>
      </c>
      <c r="C51" s="67">
        <v>143</v>
      </c>
      <c r="D51" s="67" t="str">
        <f>IFERROR(VLOOKUP(C51,'BS Format'!$C$10:$G$95,3,FALSE),"")</f>
        <v/>
      </c>
      <c r="E51" s="61" t="str">
        <f>IFERROR(IF(B51&lt;&gt;"v",REPT(" ",4)&amp;VLOOKUP(A51,'BS Format'!$C$10:$H$95,5,FALSE),UPPER(VLOOKUP(A51,'BS Format'!$C$10:$H$95,5,FALSE))),"")</f>
        <v/>
      </c>
      <c r="F51" s="62" t="str">
        <f>IFERROR(IF(OR(B51=0,B51="r"),VLOOKUP(A51,'BS Format'!$C$10:$I$95,7,FALSE),""),"")</f>
        <v/>
      </c>
      <c r="H51" s="61" t="str">
        <f>IFERROR(IF(D51&lt;&gt;"v",REPT(" ",4)&amp;VLOOKUP(C51,'BS Format'!$C$10:$H$95,5,FALSE),UPPER(VLOOKUP(C51,'BS Format'!$C$10:$H$95,5,FALSE))),"")</f>
        <v/>
      </c>
      <c r="I51" s="62" t="str">
        <f>IFERROR(IF(OR(D51=0,D51="r"),VLOOKUP(C51,'BS Format'!$C$10:$I$95,7,FALSE),""),"")</f>
        <v/>
      </c>
      <c r="J51" s="50"/>
      <c r="K51" s="50"/>
    </row>
    <row r="52" spans="1:11" s="59" customFormat="1" ht="19.899999999999999" customHeight="1" x14ac:dyDescent="0.2">
      <c r="A52" s="84">
        <v>44</v>
      </c>
      <c r="B52" s="67" t="str">
        <f>IFERROR(VLOOKUP(A52,'BS Format'!$C$10:$G$95,3,FALSE),"")</f>
        <v/>
      </c>
      <c r="C52" s="67">
        <v>144</v>
      </c>
      <c r="D52" s="67" t="str">
        <f>IFERROR(VLOOKUP(C52,'BS Format'!$C$10:$G$95,3,FALSE),"")</f>
        <v/>
      </c>
      <c r="E52" s="61" t="str">
        <f>IFERROR(IF(B52&lt;&gt;"v",REPT(" ",4)&amp;VLOOKUP(A52,'BS Format'!$C$10:$H$95,5,FALSE),UPPER(VLOOKUP(A52,'BS Format'!$C$10:$H$95,5,FALSE))),"")</f>
        <v/>
      </c>
      <c r="F52" s="62" t="str">
        <f>IFERROR(IF(OR(B52=0,B52="r"),VLOOKUP(A52,'BS Format'!$C$10:$I$95,7,FALSE),""),"")</f>
        <v/>
      </c>
      <c r="H52" s="61" t="str">
        <f>IFERROR(IF(D52&lt;&gt;"v",REPT(" ",4)&amp;VLOOKUP(C52,'BS Format'!$C$10:$H$95,5,FALSE),UPPER(VLOOKUP(C52,'BS Format'!$C$10:$H$95,5,FALSE))),"")</f>
        <v/>
      </c>
      <c r="I52" s="62" t="str">
        <f>IFERROR(IF(OR(D52=0,D52="r"),VLOOKUP(C52,'BS Format'!$C$10:$I$95,7,FALSE),""),"")</f>
        <v/>
      </c>
      <c r="J52" s="50"/>
      <c r="K52" s="50"/>
    </row>
    <row r="53" spans="1:11" s="59" customFormat="1" ht="19.899999999999999" customHeight="1" x14ac:dyDescent="0.2">
      <c r="A53" s="83">
        <v>45</v>
      </c>
      <c r="B53" s="67" t="str">
        <f>IFERROR(VLOOKUP(A53,'BS Format'!$C$10:$G$95,3,FALSE),"")</f>
        <v/>
      </c>
      <c r="C53" s="67">
        <v>145</v>
      </c>
      <c r="D53" s="67" t="str">
        <f>IFERROR(VLOOKUP(C53,'BS Format'!$C$10:$G$95,3,FALSE),"")</f>
        <v/>
      </c>
      <c r="E53" s="61" t="str">
        <f>IFERROR(IF(B53&lt;&gt;"v",REPT(" ",4)&amp;VLOOKUP(A53,'BS Format'!$C$10:$H$95,5,FALSE),UPPER(VLOOKUP(A53,'BS Format'!$C$10:$H$95,5,FALSE))),"")</f>
        <v/>
      </c>
      <c r="F53" s="62" t="str">
        <f>IFERROR(IF(OR(B53=0,B53="r"),VLOOKUP(A53,'BS Format'!$C$10:$I$95,7,FALSE),""),"")</f>
        <v/>
      </c>
      <c r="H53" s="61" t="str">
        <f>IFERROR(IF(D53&lt;&gt;"v",REPT(" ",4)&amp;VLOOKUP(C53,'BS Format'!$C$10:$H$95,5,FALSE),UPPER(VLOOKUP(C53,'BS Format'!$C$10:$H$95,5,FALSE))),"")</f>
        <v/>
      </c>
      <c r="I53" s="62" t="str">
        <f>IFERROR(IF(OR(D53=0,D53="r"),VLOOKUP(C53,'BS Format'!$C$10:$I$95,7,FALSE),""),"")</f>
        <v/>
      </c>
      <c r="J53" s="50"/>
      <c r="K53" s="50"/>
    </row>
    <row r="54" spans="1:11" s="59" customFormat="1" ht="19.899999999999999" customHeight="1" x14ac:dyDescent="0.2">
      <c r="A54" s="84">
        <v>46</v>
      </c>
      <c r="B54" s="67" t="str">
        <f>IFERROR(VLOOKUP(A54,'BS Format'!$C$10:$G$95,3,FALSE),"")</f>
        <v/>
      </c>
      <c r="C54" s="67">
        <v>146</v>
      </c>
      <c r="D54" s="67" t="str">
        <f>IFERROR(VLOOKUP(C54,'BS Format'!$C$10:$G$95,3,FALSE),"")</f>
        <v/>
      </c>
      <c r="E54" s="61" t="str">
        <f>IFERROR(IF(B54&lt;&gt;"v",REPT(" ",4)&amp;VLOOKUP(A54,'BS Format'!$C$10:$H$95,5,FALSE),UPPER(VLOOKUP(A54,'BS Format'!$C$10:$H$95,5,FALSE))),"")</f>
        <v/>
      </c>
      <c r="F54" s="62" t="str">
        <f>IFERROR(IF(OR(B54=0,B54="r"),VLOOKUP(A54,'BS Format'!$C$10:$I$95,7,FALSE),""),"")</f>
        <v/>
      </c>
      <c r="H54" s="61" t="str">
        <f>IFERROR(IF(D54&lt;&gt;"v",REPT(" ",4)&amp;VLOOKUP(C54,'BS Format'!$C$10:$H$95,5,FALSE),UPPER(VLOOKUP(C54,'BS Format'!$C$10:$H$95,5,FALSE))),"")</f>
        <v/>
      </c>
      <c r="I54" s="62" t="str">
        <f>IFERROR(IF(OR(D54=0,D54="r"),VLOOKUP(C54,'BS Format'!$C$10:$I$95,7,FALSE),""),"")</f>
        <v/>
      </c>
      <c r="J54" s="50"/>
      <c r="K54" s="50"/>
    </row>
    <row r="55" spans="1:11" s="59" customFormat="1" ht="19.899999999999999" customHeight="1" x14ac:dyDescent="0.2">
      <c r="A55" s="83">
        <v>47</v>
      </c>
      <c r="B55" s="67" t="str">
        <f>IFERROR(VLOOKUP(A55,'BS Format'!$C$10:$G$95,3,FALSE),"")</f>
        <v/>
      </c>
      <c r="C55" s="67">
        <v>147</v>
      </c>
      <c r="D55" s="67" t="str">
        <f>IFERROR(VLOOKUP(C55,'BS Format'!$C$10:$G$95,3,FALSE),"")</f>
        <v/>
      </c>
      <c r="E55" s="61" t="str">
        <f>IFERROR(IF(B55&lt;&gt;"v",REPT(" ",4)&amp;VLOOKUP(A55,'BS Format'!$C$10:$H$95,5,FALSE),UPPER(VLOOKUP(A55,'BS Format'!$C$10:$H$95,5,FALSE))),"")</f>
        <v/>
      </c>
      <c r="F55" s="62" t="str">
        <f>IFERROR(IF(OR(B55=0,B55="r"),VLOOKUP(A55,'BS Format'!$C$10:$I$95,7,FALSE),""),"")</f>
        <v/>
      </c>
      <c r="H55" s="61" t="str">
        <f>IFERROR(IF(D55&lt;&gt;"v",REPT(" ",4)&amp;VLOOKUP(C55,'BS Format'!$C$10:$H$95,5,FALSE),UPPER(VLOOKUP(C55,'BS Format'!$C$10:$H$95,5,FALSE))),"")</f>
        <v/>
      </c>
      <c r="I55" s="62" t="str">
        <f>IFERROR(IF(OR(D55=0,D55="r"),VLOOKUP(C55,'BS Format'!$C$10:$I$95,7,FALSE),""),"")</f>
        <v/>
      </c>
      <c r="J55" s="50"/>
      <c r="K55" s="50"/>
    </row>
    <row r="56" spans="1:11" s="59" customFormat="1" ht="19.899999999999999" customHeight="1" x14ac:dyDescent="0.2">
      <c r="A56" s="84">
        <v>48</v>
      </c>
      <c r="B56" s="67" t="str">
        <f>IFERROR(VLOOKUP(A56,'BS Format'!$C$10:$G$95,3,FALSE),"")</f>
        <v/>
      </c>
      <c r="C56" s="67">
        <v>148</v>
      </c>
      <c r="D56" s="67" t="str">
        <f>IFERROR(VLOOKUP(C56,'BS Format'!$C$10:$G$95,3,FALSE),"")</f>
        <v/>
      </c>
      <c r="E56" s="61" t="str">
        <f>IFERROR(IF(B56&lt;&gt;"v",REPT(" ",4)&amp;VLOOKUP(A56,'BS Format'!$C$10:$H$95,5,FALSE),UPPER(VLOOKUP(A56,'BS Format'!$C$10:$H$95,5,FALSE))),"")</f>
        <v/>
      </c>
      <c r="F56" s="62" t="str">
        <f>IFERROR(IF(OR(B56=0,B56="r"),VLOOKUP(A56,'BS Format'!$C$10:$I$95,7,FALSE),""),"")</f>
        <v/>
      </c>
      <c r="H56" s="61" t="str">
        <f>IFERROR(IF(D56&lt;&gt;"v",REPT(" ",4)&amp;VLOOKUP(C56,'BS Format'!$C$10:$H$95,5,FALSE),UPPER(VLOOKUP(C56,'BS Format'!$C$10:$H$95,5,FALSE))),"")</f>
        <v/>
      </c>
      <c r="I56" s="62" t="str">
        <f>IFERROR(IF(OR(D56=0,D56="r"),VLOOKUP(C56,'BS Format'!$C$10:$I$95,7,FALSE),""),"")</f>
        <v/>
      </c>
      <c r="J56" s="50"/>
      <c r="K56" s="50"/>
    </row>
    <row r="57" spans="1:11" s="59" customFormat="1" ht="19.899999999999999" customHeight="1" x14ac:dyDescent="0.2">
      <c r="A57" s="83">
        <v>49</v>
      </c>
      <c r="B57" s="67" t="str">
        <f>IFERROR(VLOOKUP(A57,'BS Format'!$C$10:$G$95,3,FALSE),"")</f>
        <v/>
      </c>
      <c r="C57" s="67">
        <v>149</v>
      </c>
      <c r="D57" s="67" t="str">
        <f>IFERROR(VLOOKUP(C57,'BS Format'!$C$10:$G$95,3,FALSE),"")</f>
        <v/>
      </c>
      <c r="E57" s="61" t="str">
        <f>IFERROR(IF(B57&lt;&gt;"v",REPT(" ",4)&amp;VLOOKUP(A57,'BS Format'!$C$10:$H$95,5,FALSE),UPPER(VLOOKUP(A57,'BS Format'!$C$10:$H$95,5,FALSE))),"")</f>
        <v/>
      </c>
      <c r="F57" s="62" t="str">
        <f>IFERROR(IF(OR(B57=0,B57="r"),VLOOKUP(A57,'BS Format'!$C$10:$I$95,7,FALSE),""),"")</f>
        <v/>
      </c>
      <c r="H57" s="61" t="str">
        <f>IFERROR(IF(D57&lt;&gt;"v",REPT(" ",4)&amp;VLOOKUP(C57,'BS Format'!$C$10:$H$95,5,FALSE),UPPER(VLOOKUP(C57,'BS Format'!$C$10:$H$95,5,FALSE))),"")</f>
        <v/>
      </c>
      <c r="I57" s="62" t="str">
        <f>IFERROR(IF(OR(D57=0,D57="r"),VLOOKUP(C57,'BS Format'!$C$10:$I$95,7,FALSE),""),"")</f>
        <v/>
      </c>
      <c r="J57" s="50"/>
      <c r="K57" s="50"/>
    </row>
    <row r="58" spans="1:11" s="59" customFormat="1" ht="19.899999999999999" customHeight="1" x14ac:dyDescent="0.2">
      <c r="A58" s="84">
        <v>50</v>
      </c>
      <c r="B58" s="67" t="str">
        <f>IFERROR(VLOOKUP(A58,'BS Format'!$C$10:$G$95,3,FALSE),"")</f>
        <v/>
      </c>
      <c r="C58" s="67">
        <v>150</v>
      </c>
      <c r="D58" s="67" t="str">
        <f>IFERROR(VLOOKUP(C58,'BS Format'!$C$10:$G$95,3,FALSE),"")</f>
        <v/>
      </c>
      <c r="E58" s="61" t="str">
        <f>IFERROR(IF(B58&lt;&gt;"v",REPT(" ",4)&amp;VLOOKUP(A58,'BS Format'!$C$10:$H$95,5,FALSE),UPPER(VLOOKUP(A58,'BS Format'!$C$10:$H$95,5,FALSE))),"")</f>
        <v/>
      </c>
      <c r="F58" s="62" t="str">
        <f>IFERROR(IF(OR(B58=0,B58="r"),VLOOKUP(A58,'BS Format'!$C$10:$I$95,7,FALSE),""),"")</f>
        <v/>
      </c>
      <c r="H58" s="61" t="str">
        <f>IFERROR(IF(D58&lt;&gt;"v",REPT(" ",4)&amp;VLOOKUP(C58,'BS Format'!$C$10:$H$95,5,FALSE),UPPER(VLOOKUP(C58,'BS Format'!$C$10:$H$95,5,FALSE))),"")</f>
        <v/>
      </c>
      <c r="I58" s="62" t="str">
        <f>IFERROR(IF(OR(D58=0,D58="r"),VLOOKUP(C58,'BS Format'!$C$10:$I$95,7,FALSE),""),"")</f>
        <v/>
      </c>
      <c r="J58" s="50"/>
      <c r="K58" s="50"/>
    </row>
    <row r="59" spans="1:11" s="59" customFormat="1" ht="19.899999999999999" customHeight="1" x14ac:dyDescent="0.2">
      <c r="A59" s="83">
        <v>51</v>
      </c>
      <c r="B59" s="67" t="str">
        <f>IFERROR(VLOOKUP(A59,'BS Format'!$C$10:$G$95,3,FALSE),"")</f>
        <v/>
      </c>
      <c r="C59" s="67">
        <v>151</v>
      </c>
      <c r="D59" s="67" t="str">
        <f>IFERROR(VLOOKUP(C59,'BS Format'!$C$10:$G$95,3,FALSE),"")</f>
        <v/>
      </c>
      <c r="E59" s="61" t="str">
        <f>IFERROR(IF(B59&lt;&gt;"v",REPT(" ",4)&amp;VLOOKUP(A59,'BS Format'!$C$10:$H$95,5,FALSE),UPPER(VLOOKUP(A59,'BS Format'!$C$10:$H$95,5,FALSE))),"")</f>
        <v/>
      </c>
      <c r="F59" s="62" t="str">
        <f>IFERROR(IF(OR(B59=0,B59="r"),VLOOKUP(A59,'BS Format'!$C$10:$I$95,7,FALSE),""),"")</f>
        <v/>
      </c>
      <c r="H59" s="61" t="str">
        <f>IFERROR(IF(D59&lt;&gt;"v",REPT(" ",4)&amp;VLOOKUP(C59,'BS Format'!$C$10:$H$95,5,FALSE),UPPER(VLOOKUP(C59,'BS Format'!$C$10:$H$95,5,FALSE))),"")</f>
        <v/>
      </c>
      <c r="I59" s="62" t="str">
        <f>IFERROR(IF(OR(D59=0,D59="r"),VLOOKUP(C59,'BS Format'!$C$10:$I$95,7,FALSE),""),"")</f>
        <v/>
      </c>
      <c r="J59" s="50"/>
      <c r="K59" s="50"/>
    </row>
    <row r="60" spans="1:11" s="59" customFormat="1" ht="19.899999999999999" customHeight="1" x14ac:dyDescent="0.2">
      <c r="A60" s="84">
        <v>52</v>
      </c>
      <c r="B60" s="67" t="str">
        <f>IFERROR(VLOOKUP(A60,'BS Format'!$C$10:$G$95,3,FALSE),"")</f>
        <v/>
      </c>
      <c r="C60" s="67">
        <v>152</v>
      </c>
      <c r="D60" s="67" t="str">
        <f>IFERROR(VLOOKUP(C60,'BS Format'!$C$10:$G$95,3,FALSE),"")</f>
        <v/>
      </c>
      <c r="E60" s="61" t="str">
        <f>IFERROR(IF(B60&lt;&gt;"v",REPT(" ",4)&amp;VLOOKUP(A60,'BS Format'!$C$10:$H$95,5,FALSE),UPPER(VLOOKUP(A60,'BS Format'!$C$10:$H$95,5,FALSE))),"")</f>
        <v/>
      </c>
      <c r="F60" s="62" t="str">
        <f>IFERROR(IF(OR(B60=0,B60="r"),VLOOKUP(A60,'BS Format'!$C$10:$I$95,7,FALSE),""),"")</f>
        <v/>
      </c>
      <c r="H60" s="61" t="str">
        <f>IFERROR(IF(D60&lt;&gt;"v",REPT(" ",4)&amp;VLOOKUP(C60,'BS Format'!$C$10:$H$95,5,FALSE),UPPER(VLOOKUP(C60,'BS Format'!$C$10:$H$95,5,FALSE))),"")</f>
        <v/>
      </c>
      <c r="I60" s="62" t="str">
        <f>IFERROR(IF(OR(D60=0,D60="r"),VLOOKUP(C60,'BS Format'!$C$10:$I$95,7,FALSE),""),"")</f>
        <v/>
      </c>
      <c r="J60" s="50"/>
      <c r="K60" s="50"/>
    </row>
    <row r="61" spans="1:11" s="59" customFormat="1" ht="19.899999999999999" customHeight="1" x14ac:dyDescent="0.2">
      <c r="A61" s="83">
        <v>53</v>
      </c>
      <c r="B61" s="67" t="str">
        <f>IFERROR(VLOOKUP(A61,'BS Format'!$C$10:$G$95,3,FALSE),"")</f>
        <v/>
      </c>
      <c r="C61" s="67">
        <v>153</v>
      </c>
      <c r="D61" s="67" t="str">
        <f>IFERROR(VLOOKUP(C61,'BS Format'!$C$10:$G$95,3,FALSE),"")</f>
        <v/>
      </c>
      <c r="E61" s="61" t="str">
        <f>IFERROR(IF(B61&lt;&gt;"v",REPT(" ",4)&amp;VLOOKUP(A61,'BS Format'!$C$10:$H$95,5,FALSE),UPPER(VLOOKUP(A61,'BS Format'!$C$10:$H$95,5,FALSE))),"")</f>
        <v/>
      </c>
      <c r="F61" s="62" t="str">
        <f>IFERROR(IF(OR(B61=0,B61="r"),VLOOKUP(A61,'BS Format'!$C$10:$I$95,7,FALSE),""),"")</f>
        <v/>
      </c>
      <c r="H61" s="61" t="str">
        <f>IFERROR(IF(D61&lt;&gt;"v",REPT(" ",4)&amp;VLOOKUP(C61,'BS Format'!$C$10:$H$95,5,FALSE),UPPER(VLOOKUP(C61,'BS Format'!$C$10:$H$95,5,FALSE))),"")</f>
        <v/>
      </c>
      <c r="I61" s="62" t="str">
        <f>IFERROR(IF(OR(D61=0,D61="r"),VLOOKUP(C61,'BS Format'!$C$10:$I$95,7,FALSE),""),"")</f>
        <v/>
      </c>
      <c r="J61" s="50"/>
      <c r="K61" s="50"/>
    </row>
    <row r="62" spans="1:11" s="59" customFormat="1" ht="19.899999999999999" customHeight="1" x14ac:dyDescent="0.2">
      <c r="A62" s="84">
        <v>54</v>
      </c>
      <c r="B62" s="67" t="str">
        <f>IFERROR(VLOOKUP(A62,'BS Format'!$C$10:$G$95,3,FALSE),"")</f>
        <v/>
      </c>
      <c r="C62" s="67">
        <v>154</v>
      </c>
      <c r="D62" s="67" t="str">
        <f>IFERROR(VLOOKUP(C62,'BS Format'!$C$10:$G$95,3,FALSE),"")</f>
        <v/>
      </c>
      <c r="E62" s="61" t="str">
        <f>IFERROR(IF(B62&lt;&gt;"v",REPT(" ",4)&amp;VLOOKUP(A62,'BS Format'!$C$10:$H$95,5,FALSE),UPPER(VLOOKUP(A62,'BS Format'!$C$10:$H$95,5,FALSE))),"")</f>
        <v/>
      </c>
      <c r="F62" s="62" t="str">
        <f>IFERROR(IF(OR(B62=0,B62="r"),VLOOKUP(A62,'BS Format'!$C$10:$I$95,7,FALSE),""),"")</f>
        <v/>
      </c>
      <c r="H62" s="61" t="str">
        <f>IFERROR(IF(D62&lt;&gt;"v",REPT(" ",4)&amp;VLOOKUP(C62,'BS Format'!$C$10:$H$95,5,FALSE),UPPER(VLOOKUP(C62,'BS Format'!$C$10:$H$95,5,FALSE))),"")</f>
        <v/>
      </c>
      <c r="I62" s="62" t="str">
        <f>IFERROR(IF(OR(D62=0,D62="r"),VLOOKUP(C62,'BS Format'!$C$10:$I$95,7,FALSE),""),"")</f>
        <v/>
      </c>
      <c r="J62" s="50"/>
      <c r="K62" s="50"/>
    </row>
    <row r="63" spans="1:11" s="59" customFormat="1" ht="19.899999999999999" customHeight="1" x14ac:dyDescent="0.2">
      <c r="A63" s="83">
        <v>55</v>
      </c>
      <c r="B63" s="67" t="str">
        <f>IFERROR(VLOOKUP(A63,'BS Format'!$C$10:$G$95,3,FALSE),"")</f>
        <v/>
      </c>
      <c r="C63" s="67">
        <v>155</v>
      </c>
      <c r="D63" s="67" t="str">
        <f>IFERROR(VLOOKUP(C63,'BS Format'!$C$10:$G$95,3,FALSE),"")</f>
        <v/>
      </c>
      <c r="E63" s="61" t="str">
        <f>IFERROR(IF(B63&lt;&gt;"v",REPT(" ",4)&amp;VLOOKUP(A63,'BS Format'!$C$10:$H$95,5,FALSE),UPPER(VLOOKUP(A63,'BS Format'!$C$10:$H$95,5,FALSE))),"")</f>
        <v/>
      </c>
      <c r="F63" s="62" t="str">
        <f>IFERROR(IF(OR(B63=0,B63="r"),VLOOKUP(A63,'BS Format'!$C$10:$I$95,7,FALSE),""),"")</f>
        <v/>
      </c>
      <c r="H63" s="61" t="str">
        <f>IFERROR(IF(D63&lt;&gt;"v",REPT(" ",4)&amp;VLOOKUP(C63,'BS Format'!$C$10:$H$95,5,FALSE),UPPER(VLOOKUP(C63,'BS Format'!$C$10:$H$95,5,FALSE))),"")</f>
        <v/>
      </c>
      <c r="I63" s="62" t="str">
        <f>IFERROR(IF(OR(D63=0,D63="r"),VLOOKUP(C63,'BS Format'!$C$10:$I$95,7,FALSE),""),"")</f>
        <v/>
      </c>
      <c r="J63" s="50"/>
      <c r="K63" s="50"/>
    </row>
    <row r="64" spans="1:11" s="59" customFormat="1" ht="19.899999999999999" customHeight="1" x14ac:dyDescent="0.2">
      <c r="A64" s="84">
        <v>56</v>
      </c>
      <c r="B64" s="67" t="str">
        <f>IFERROR(VLOOKUP(A64,'BS Format'!$C$10:$G$95,3,FALSE),"")</f>
        <v/>
      </c>
      <c r="C64" s="67">
        <v>156</v>
      </c>
      <c r="D64" s="67" t="str">
        <f>IFERROR(VLOOKUP(C64,'BS Format'!$C$10:$G$95,3,FALSE),"")</f>
        <v/>
      </c>
      <c r="E64" s="61" t="str">
        <f>IFERROR(IF(B64&lt;&gt;"v",REPT(" ",4)&amp;VLOOKUP(A64,'BS Format'!$C$10:$H$95,5,FALSE),UPPER(VLOOKUP(A64,'BS Format'!$C$10:$H$95,5,FALSE))),"")</f>
        <v/>
      </c>
      <c r="F64" s="62" t="str">
        <f>IFERROR(IF(OR(B64=0,B64="r"),VLOOKUP(A64,'BS Format'!$C$10:$I$95,7,FALSE),""),"")</f>
        <v/>
      </c>
      <c r="H64" s="61" t="str">
        <f>IFERROR(IF(D64&lt;&gt;"v",REPT(" ",4)&amp;VLOOKUP(C64,'BS Format'!$C$10:$H$95,5,FALSE),UPPER(VLOOKUP(C64,'BS Format'!$C$10:$H$95,5,FALSE))),"")</f>
        <v/>
      </c>
      <c r="I64" s="62" t="str">
        <f>IFERROR(IF(OR(D64=0,D64="r"),VLOOKUP(C64,'BS Format'!$C$10:$I$95,7,FALSE),""),"")</f>
        <v/>
      </c>
      <c r="J64" s="50"/>
      <c r="K64" s="50"/>
    </row>
    <row r="65" spans="1:11" s="59" customFormat="1" ht="19.899999999999999" customHeight="1" x14ac:dyDescent="0.2">
      <c r="A65" s="83">
        <v>57</v>
      </c>
      <c r="B65" s="67" t="str">
        <f>IFERROR(VLOOKUP(A65,'BS Format'!$C$10:$G$95,3,FALSE),"")</f>
        <v/>
      </c>
      <c r="C65" s="67">
        <v>157</v>
      </c>
      <c r="D65" s="67" t="str">
        <f>IFERROR(VLOOKUP(C65,'BS Format'!$C$10:$G$95,3,FALSE),"")</f>
        <v/>
      </c>
      <c r="E65" s="61" t="str">
        <f>IFERROR(IF(B65&lt;&gt;"v",REPT(" ",4)&amp;VLOOKUP(A65,'BS Format'!$C$10:$H$95,5,FALSE),UPPER(VLOOKUP(A65,'BS Format'!$C$10:$H$95,5,FALSE))),"")</f>
        <v/>
      </c>
      <c r="F65" s="62" t="str">
        <f>IFERROR(IF(OR(B65=0,B65="r"),VLOOKUP(A65,'BS Format'!$C$10:$I$95,7,FALSE),""),"")</f>
        <v/>
      </c>
      <c r="H65" s="61" t="str">
        <f>IFERROR(IF(D65&lt;&gt;"v",REPT(" ",4)&amp;VLOOKUP(C65,'BS Format'!$C$10:$H$95,5,FALSE),UPPER(VLOOKUP(C65,'BS Format'!$C$10:$H$95,5,FALSE))),"")</f>
        <v/>
      </c>
      <c r="I65" s="62" t="str">
        <f>IFERROR(IF(OR(D65=0,D65="r"),VLOOKUP(C65,'BS Format'!$C$10:$I$95,7,FALSE),""),"")</f>
        <v/>
      </c>
      <c r="J65" s="50"/>
      <c r="K65" s="50"/>
    </row>
    <row r="66" spans="1:11" s="59" customFormat="1" ht="19.899999999999999" customHeight="1" x14ac:dyDescent="0.2">
      <c r="A66" s="84">
        <v>58</v>
      </c>
      <c r="B66" s="67" t="str">
        <f>IFERROR(VLOOKUP(A66,'BS Format'!$C$10:$G$95,3,FALSE),"")</f>
        <v/>
      </c>
      <c r="C66" s="67">
        <v>158</v>
      </c>
      <c r="D66" s="67" t="str">
        <f>IFERROR(VLOOKUP(C66,'BS Format'!$C$10:$G$95,3,FALSE),"")</f>
        <v/>
      </c>
      <c r="E66" s="61" t="str">
        <f>IFERROR(IF(B66&lt;&gt;"v",REPT(" ",4)&amp;VLOOKUP(A66,'BS Format'!$C$10:$H$95,5,FALSE),UPPER(VLOOKUP(A66,'BS Format'!$C$10:$H$95,5,FALSE))),"")</f>
        <v/>
      </c>
      <c r="F66" s="62" t="str">
        <f>IFERROR(IF(OR(B66=0,B66="r"),VLOOKUP(A66,'BS Format'!$C$10:$I$95,7,FALSE),""),"")</f>
        <v/>
      </c>
      <c r="H66" s="61" t="str">
        <f>IFERROR(IF(D66&lt;&gt;"v",REPT(" ",4)&amp;VLOOKUP(C66,'BS Format'!$C$10:$H$95,5,FALSE),UPPER(VLOOKUP(C66,'BS Format'!$C$10:$H$95,5,FALSE))),"")</f>
        <v/>
      </c>
      <c r="I66" s="62" t="str">
        <f>IFERROR(IF(OR(D66=0,D66="r"),VLOOKUP(C66,'BS Format'!$C$10:$I$95,7,FALSE),""),"")</f>
        <v/>
      </c>
      <c r="J66" s="50"/>
      <c r="K66" s="50"/>
    </row>
    <row r="67" spans="1:11" s="59" customFormat="1" ht="19.899999999999999" customHeight="1" x14ac:dyDescent="0.2">
      <c r="A67" s="83">
        <v>59</v>
      </c>
      <c r="B67" s="67" t="str">
        <f>IFERROR(VLOOKUP(A67,'BS Format'!$C$10:$G$95,3,FALSE),"")</f>
        <v/>
      </c>
      <c r="C67" s="67">
        <v>159</v>
      </c>
      <c r="D67" s="67" t="str">
        <f>IFERROR(VLOOKUP(C67,'BS Format'!$C$10:$G$95,3,FALSE),"")</f>
        <v/>
      </c>
      <c r="E67" s="61" t="str">
        <f>IFERROR(IF(B67&lt;&gt;"v",REPT(" ",4)&amp;VLOOKUP(A67,'BS Format'!$C$10:$H$95,5,FALSE),UPPER(VLOOKUP(A67,'BS Format'!$C$10:$H$95,5,FALSE))),"")</f>
        <v/>
      </c>
      <c r="F67" s="62" t="str">
        <f>IFERROR(IF(OR(B67=0,B67="r"),VLOOKUP(A67,'BS Format'!$C$10:$I$95,7,FALSE),""),"")</f>
        <v/>
      </c>
      <c r="H67" s="61" t="str">
        <f>IFERROR(IF(D67&lt;&gt;"v",REPT(" ",4)&amp;VLOOKUP(C67,'BS Format'!$C$10:$H$95,5,FALSE),UPPER(VLOOKUP(C67,'BS Format'!$C$10:$H$95,5,FALSE))),"")</f>
        <v/>
      </c>
      <c r="I67" s="62" t="str">
        <f>IFERROR(IF(OR(D67=0,D67="r"),VLOOKUP(C67,'BS Format'!$C$10:$I$95,7,FALSE),""),"")</f>
        <v/>
      </c>
      <c r="J67" s="50"/>
      <c r="K67" s="50"/>
    </row>
    <row r="68" spans="1:11" s="59" customFormat="1" ht="19.899999999999999" customHeight="1" x14ac:dyDescent="0.2">
      <c r="A68" s="84">
        <v>60</v>
      </c>
      <c r="B68" s="67" t="str">
        <f>IFERROR(VLOOKUP(A68,'BS Format'!$C$10:$G$95,3,FALSE),"")</f>
        <v/>
      </c>
      <c r="C68" s="67">
        <v>160</v>
      </c>
      <c r="D68" s="67" t="str">
        <f>IFERROR(VLOOKUP(C68,'BS Format'!$C$10:$G$95,3,FALSE),"")</f>
        <v/>
      </c>
      <c r="E68" s="61" t="str">
        <f>IFERROR(IF(B68&lt;&gt;"v",REPT(" ",4)&amp;VLOOKUP(A68,'BS Format'!$C$10:$H$95,5,FALSE),UPPER(VLOOKUP(A68,'BS Format'!$C$10:$H$95,5,FALSE))),"")</f>
        <v/>
      </c>
      <c r="F68" s="62" t="str">
        <f>IFERROR(IF(OR(B68=0,B68="r"),VLOOKUP(A68,'BS Format'!$C$10:$I$95,7,FALSE),""),"")</f>
        <v/>
      </c>
      <c r="H68" s="61" t="str">
        <f>IFERROR(IF(D68&lt;&gt;"v",REPT(" ",4)&amp;VLOOKUP(C68,'BS Format'!$C$10:$H$95,5,FALSE),UPPER(VLOOKUP(C68,'BS Format'!$C$10:$H$95,5,FALSE))),"")</f>
        <v/>
      </c>
      <c r="I68" s="62" t="str">
        <f>IFERROR(IF(OR(D68=0,D68="r"),VLOOKUP(C68,'BS Format'!$C$10:$I$95,7,FALSE),""),"")</f>
        <v/>
      </c>
      <c r="J68" s="50"/>
      <c r="K68" s="50"/>
    </row>
    <row r="69" spans="1:11" s="59" customFormat="1" ht="19.899999999999999" customHeight="1" x14ac:dyDescent="0.2">
      <c r="A69" s="83">
        <v>61</v>
      </c>
      <c r="B69" s="67" t="str">
        <f>IFERROR(VLOOKUP(A69,'BS Format'!$C$10:$G$95,3,FALSE),"")</f>
        <v/>
      </c>
      <c r="C69" s="67">
        <v>161</v>
      </c>
      <c r="D69" s="67" t="str">
        <f>IFERROR(VLOOKUP(C69,'BS Format'!$C$10:$G$95,3,FALSE),"")</f>
        <v/>
      </c>
      <c r="E69" s="61" t="str">
        <f>IFERROR(IF(B69&lt;&gt;"v",REPT(" ",4)&amp;VLOOKUP(A69,'BS Format'!$C$10:$H$95,5,FALSE),UPPER(VLOOKUP(A69,'BS Format'!$C$10:$H$95,5,FALSE))),"")</f>
        <v/>
      </c>
      <c r="F69" s="62" t="str">
        <f>IFERROR(IF(OR(B69=0,B69="r"),VLOOKUP(A69,'BS Format'!$C$10:$I$95,7,FALSE),""),"")</f>
        <v/>
      </c>
      <c r="H69" s="61" t="str">
        <f>IFERROR(IF(D69&lt;&gt;"v",REPT(" ",4)&amp;VLOOKUP(C69,'BS Format'!$C$10:$H$95,5,FALSE),UPPER(VLOOKUP(C69,'BS Format'!$C$10:$H$95,5,FALSE))),"")</f>
        <v/>
      </c>
      <c r="I69" s="62" t="str">
        <f>IFERROR(IF(OR(D69=0,D69="r"),VLOOKUP(C69,'BS Format'!$C$10:$I$95,7,FALSE),""),"")</f>
        <v/>
      </c>
      <c r="J69" s="50"/>
      <c r="K69" s="50"/>
    </row>
    <row r="70" spans="1:11" s="59" customFormat="1" ht="19.899999999999999" customHeight="1" x14ac:dyDescent="0.2">
      <c r="A70" s="84">
        <v>62</v>
      </c>
      <c r="B70" s="67" t="str">
        <f>IFERROR(VLOOKUP(A70,'BS Format'!$C$10:$G$95,3,FALSE),"")</f>
        <v/>
      </c>
      <c r="C70" s="67">
        <v>162</v>
      </c>
      <c r="D70" s="67" t="str">
        <f>IFERROR(VLOOKUP(C70,'BS Format'!$C$10:$G$95,3,FALSE),"")</f>
        <v/>
      </c>
      <c r="E70" s="61" t="str">
        <f>IFERROR(IF(B70&lt;&gt;"v",REPT(" ",4)&amp;VLOOKUP(A70,'BS Format'!$C$10:$H$95,5,FALSE),UPPER(VLOOKUP(A70,'BS Format'!$C$10:$H$95,5,FALSE))),"")</f>
        <v/>
      </c>
      <c r="F70" s="62" t="str">
        <f>IFERROR(IF(OR(B70=0,B70="r"),VLOOKUP(A70,'BS Format'!$C$10:$I$95,7,FALSE),""),"")</f>
        <v/>
      </c>
      <c r="H70" s="61" t="str">
        <f>IFERROR(IF(D70&lt;&gt;"v",REPT(" ",4)&amp;VLOOKUP(C70,'BS Format'!$C$10:$H$95,5,FALSE),UPPER(VLOOKUP(C70,'BS Format'!$C$10:$H$95,5,FALSE))),"")</f>
        <v/>
      </c>
      <c r="I70" s="62" t="str">
        <f>IFERROR(IF(OR(D70=0,D70="r"),VLOOKUP(C70,'BS Format'!$C$10:$I$95,7,FALSE),""),"")</f>
        <v/>
      </c>
      <c r="J70" s="50"/>
      <c r="K70" s="50"/>
    </row>
    <row r="71" spans="1:11" s="59" customFormat="1" ht="19.899999999999999" customHeight="1" x14ac:dyDescent="0.2">
      <c r="A71" s="83">
        <v>63</v>
      </c>
      <c r="B71" s="67" t="str">
        <f>IFERROR(VLOOKUP(A71,'BS Format'!$C$10:$G$95,3,FALSE),"")</f>
        <v/>
      </c>
      <c r="C71" s="67">
        <v>163</v>
      </c>
      <c r="D71" s="67" t="str">
        <f>IFERROR(VLOOKUP(C71,'BS Format'!$C$10:$G$95,3,FALSE),"")</f>
        <v/>
      </c>
      <c r="E71" s="61" t="str">
        <f>IFERROR(IF(B71&lt;&gt;"v",REPT(" ",4)&amp;VLOOKUP(A71,'BS Format'!$C$10:$H$95,5,FALSE),UPPER(VLOOKUP(A71,'BS Format'!$C$10:$H$95,5,FALSE))),"")</f>
        <v/>
      </c>
      <c r="F71" s="62" t="str">
        <f>IFERROR(IF(OR(B71=0,B71="r"),VLOOKUP(A71,'BS Format'!$C$10:$I$95,7,FALSE),""),"")</f>
        <v/>
      </c>
      <c r="H71" s="61" t="str">
        <f>IFERROR(IF(D71&lt;&gt;"v",REPT(" ",4)&amp;VLOOKUP(C71,'BS Format'!$C$10:$H$95,5,FALSE),UPPER(VLOOKUP(C71,'BS Format'!$C$10:$H$95,5,FALSE))),"")</f>
        <v/>
      </c>
      <c r="I71" s="62" t="str">
        <f>IFERROR(IF(OR(D71=0,D71="r"),VLOOKUP(C71,'BS Format'!$C$10:$I$95,7,FALSE),""),"")</f>
        <v/>
      </c>
      <c r="J71" s="50"/>
      <c r="K71" s="50"/>
    </row>
    <row r="72" spans="1:11" s="59" customFormat="1" ht="19.899999999999999" customHeight="1" x14ac:dyDescent="0.2">
      <c r="A72" s="84">
        <v>64</v>
      </c>
      <c r="B72" s="67" t="str">
        <f>IFERROR(VLOOKUP(A72,'BS Format'!$C$10:$G$95,3,FALSE),"")</f>
        <v/>
      </c>
      <c r="C72" s="67">
        <v>164</v>
      </c>
      <c r="D72" s="67" t="str">
        <f>IFERROR(VLOOKUP(C72,'BS Format'!$C$10:$G$95,3,FALSE),"")</f>
        <v/>
      </c>
      <c r="E72" s="61" t="str">
        <f>IFERROR(IF(B72&lt;&gt;"v",REPT(" ",4)&amp;VLOOKUP(A72,'BS Format'!$C$10:$H$95,5,FALSE),UPPER(VLOOKUP(A72,'BS Format'!$C$10:$H$95,5,FALSE))),"")</f>
        <v/>
      </c>
      <c r="F72" s="62" t="str">
        <f>IFERROR(IF(OR(B72=0,B72="r"),VLOOKUP(A72,'BS Format'!$C$10:$I$95,7,FALSE),""),"")</f>
        <v/>
      </c>
      <c r="H72" s="61" t="str">
        <f>IFERROR(IF(D72&lt;&gt;"v",REPT(" ",4)&amp;VLOOKUP(C72,'BS Format'!$C$10:$H$95,5,FALSE),UPPER(VLOOKUP(C72,'BS Format'!$C$10:$H$95,5,FALSE))),"")</f>
        <v/>
      </c>
      <c r="I72" s="62" t="str">
        <f>IFERROR(IF(OR(D72=0,D72="r"),VLOOKUP(C72,'BS Format'!$C$10:$I$95,7,FALSE),""),"")</f>
        <v/>
      </c>
      <c r="J72" s="50"/>
      <c r="K72" s="50"/>
    </row>
    <row r="73" spans="1:11" s="59" customFormat="1" ht="19.899999999999999" customHeight="1" x14ac:dyDescent="0.2">
      <c r="A73" s="83">
        <v>65</v>
      </c>
      <c r="B73" s="67" t="str">
        <f>IFERROR(VLOOKUP(A73,'BS Format'!$C$10:$G$95,3,FALSE),"")</f>
        <v/>
      </c>
      <c r="C73" s="67">
        <v>165</v>
      </c>
      <c r="D73" s="67" t="str">
        <f>IFERROR(VLOOKUP(C73,'BS Format'!$C$10:$G$95,3,FALSE),"")</f>
        <v/>
      </c>
      <c r="E73" s="61" t="str">
        <f>IFERROR(IF(B73&lt;&gt;"v",REPT(" ",4)&amp;VLOOKUP(A73,'BS Format'!$C$10:$H$95,5,FALSE),UPPER(VLOOKUP(A73,'BS Format'!$C$10:$H$95,5,FALSE))),"")</f>
        <v/>
      </c>
      <c r="F73" s="62" t="str">
        <f>IFERROR(IF(OR(B73=0,B73="r"),VLOOKUP(A73,'BS Format'!$C$10:$I$95,7,FALSE),""),"")</f>
        <v/>
      </c>
      <c r="H73" s="61" t="str">
        <f>IFERROR(IF(D73&lt;&gt;"v",REPT(" ",4)&amp;VLOOKUP(C73,'BS Format'!$C$10:$H$95,5,FALSE),UPPER(VLOOKUP(C73,'BS Format'!$C$10:$H$95,5,FALSE))),"")</f>
        <v/>
      </c>
      <c r="I73" s="62" t="str">
        <f>IFERROR(IF(OR(D73=0,D73="r"),VLOOKUP(C73,'BS Format'!$C$10:$I$95,7,FALSE),""),"")</f>
        <v/>
      </c>
      <c r="J73" s="50"/>
      <c r="K73" s="50"/>
    </row>
    <row r="74" spans="1:11" s="59" customFormat="1" ht="19.899999999999999" customHeight="1" x14ac:dyDescent="0.2">
      <c r="A74" s="84">
        <v>66</v>
      </c>
      <c r="B74" s="67" t="str">
        <f>IFERROR(VLOOKUP(A74,'BS Format'!$C$10:$G$95,3,FALSE),"")</f>
        <v/>
      </c>
      <c r="C74" s="67">
        <v>166</v>
      </c>
      <c r="D74" s="67" t="str">
        <f>IFERROR(VLOOKUP(C74,'BS Format'!$C$10:$G$95,3,FALSE),"")</f>
        <v/>
      </c>
      <c r="E74" s="61" t="str">
        <f>IFERROR(IF(B74&lt;&gt;"v",REPT(" ",4)&amp;VLOOKUP(A74,'BS Format'!$C$10:$H$95,5,FALSE),UPPER(VLOOKUP(A74,'BS Format'!$C$10:$H$95,5,FALSE))),"")</f>
        <v/>
      </c>
      <c r="F74" s="62" t="str">
        <f>IFERROR(IF(OR(B74=0,B74="r"),VLOOKUP(A74,'BS Format'!$C$10:$I$95,7,FALSE),""),"")</f>
        <v/>
      </c>
      <c r="H74" s="61" t="str">
        <f>IFERROR(IF(D74&lt;&gt;"v",REPT(" ",4)&amp;VLOOKUP(C74,'BS Format'!$C$10:$H$95,5,FALSE),UPPER(VLOOKUP(C74,'BS Format'!$C$10:$H$95,5,FALSE))),"")</f>
        <v/>
      </c>
      <c r="I74" s="62" t="str">
        <f>IFERROR(IF(OR(D74=0,D74="r"),VLOOKUP(C74,'BS Format'!$C$10:$I$95,7,FALSE),""),"")</f>
        <v/>
      </c>
      <c r="J74" s="50"/>
      <c r="K74" s="50"/>
    </row>
    <row r="75" spans="1:11" s="59" customFormat="1" ht="19.899999999999999" customHeight="1" x14ac:dyDescent="0.2">
      <c r="A75" s="83">
        <v>67</v>
      </c>
      <c r="B75" s="67" t="str">
        <f>IFERROR(VLOOKUP(A75,'BS Format'!$C$10:$G$95,3,FALSE),"")</f>
        <v/>
      </c>
      <c r="C75" s="67">
        <v>167</v>
      </c>
      <c r="D75" s="67" t="str">
        <f>IFERROR(VLOOKUP(C75,'BS Format'!$C$10:$G$95,3,FALSE),"")</f>
        <v/>
      </c>
      <c r="E75" s="61" t="str">
        <f>IFERROR(IF(B75&lt;&gt;"v",REPT(" ",4)&amp;VLOOKUP(A75,'BS Format'!$C$10:$H$95,5,FALSE),UPPER(VLOOKUP(A75,'BS Format'!$C$10:$H$95,5,FALSE))),"")</f>
        <v/>
      </c>
      <c r="F75" s="62" t="str">
        <f>IFERROR(IF(OR(B75=0,B75="r"),VLOOKUP(A75,'BS Format'!$C$10:$I$95,7,FALSE),""),"")</f>
        <v/>
      </c>
      <c r="H75" s="61" t="str">
        <f>IFERROR(IF(D75&lt;&gt;"v",REPT(" ",4)&amp;VLOOKUP(C75,'BS Format'!$C$10:$H$95,5,FALSE),UPPER(VLOOKUP(C75,'BS Format'!$C$10:$H$95,5,FALSE))),"")</f>
        <v/>
      </c>
      <c r="I75" s="62" t="str">
        <f>IFERROR(IF(OR(D75=0,D75="r"),VLOOKUP(C75,'BS Format'!$C$10:$I$95,7,FALSE),""),"")</f>
        <v/>
      </c>
      <c r="J75" s="50"/>
      <c r="K75" s="50"/>
    </row>
    <row r="76" spans="1:11" s="59" customFormat="1" ht="19.899999999999999" customHeight="1" x14ac:dyDescent="0.2">
      <c r="A76" s="84">
        <v>68</v>
      </c>
      <c r="B76" s="67" t="str">
        <f>IFERROR(VLOOKUP(A76,'BS Format'!$C$10:$G$95,3,FALSE),"")</f>
        <v/>
      </c>
      <c r="C76" s="67">
        <v>168</v>
      </c>
      <c r="D76" s="67" t="str">
        <f>IFERROR(VLOOKUP(C76,'BS Format'!$C$10:$G$95,3,FALSE),"")</f>
        <v/>
      </c>
      <c r="E76" s="61" t="str">
        <f>IFERROR(IF(B76&lt;&gt;"v",REPT(" ",4)&amp;VLOOKUP(A76,'BS Format'!$C$10:$H$95,5,FALSE),UPPER(VLOOKUP(A76,'BS Format'!$C$10:$H$95,5,FALSE))),"")</f>
        <v/>
      </c>
      <c r="F76" s="62" t="str">
        <f>IFERROR(IF(OR(B76=0,B76="r"),VLOOKUP(A76,'BS Format'!$C$10:$I$95,7,FALSE),""),"")</f>
        <v/>
      </c>
      <c r="H76" s="61" t="str">
        <f>IFERROR(IF(D76&lt;&gt;"v",REPT(" ",4)&amp;VLOOKUP(C76,'BS Format'!$C$10:$H$95,5,FALSE),UPPER(VLOOKUP(C76,'BS Format'!$C$10:$H$95,5,FALSE))),"")</f>
        <v/>
      </c>
      <c r="I76" s="62" t="str">
        <f>IFERROR(IF(OR(D76=0,D76="r"),VLOOKUP(C76,'BS Format'!$C$10:$I$95,7,FALSE),""),"")</f>
        <v/>
      </c>
      <c r="J76" s="50"/>
      <c r="K76" s="50"/>
    </row>
    <row r="77" spans="1:11" s="59" customFormat="1" ht="19.899999999999999" customHeight="1" x14ac:dyDescent="0.2">
      <c r="A77" s="83">
        <v>69</v>
      </c>
      <c r="B77" s="67" t="str">
        <f>IFERROR(VLOOKUP(A77,'BS Format'!$C$10:$G$95,3,FALSE),"")</f>
        <v/>
      </c>
      <c r="C77" s="67">
        <v>169</v>
      </c>
      <c r="D77" s="67" t="str">
        <f>IFERROR(VLOOKUP(C77,'BS Format'!$C$10:$G$95,3,FALSE),"")</f>
        <v/>
      </c>
      <c r="E77" s="61" t="str">
        <f>IFERROR(IF(B77&lt;&gt;"v",REPT(" ",4)&amp;VLOOKUP(A77,'BS Format'!$C$10:$H$95,5,FALSE),UPPER(VLOOKUP(A77,'BS Format'!$C$10:$H$95,5,FALSE))),"")</f>
        <v/>
      </c>
      <c r="F77" s="62" t="str">
        <f>IFERROR(IF(OR(B77=0,B77="r"),VLOOKUP(A77,'BS Format'!$C$10:$I$95,7,FALSE),""),"")</f>
        <v/>
      </c>
      <c r="H77" s="61" t="str">
        <f>IFERROR(IF(D77&lt;&gt;"v",REPT(" ",4)&amp;VLOOKUP(C77,'BS Format'!$C$10:$H$95,5,FALSE),UPPER(VLOOKUP(C77,'BS Format'!$C$10:$H$95,5,FALSE))),"")</f>
        <v/>
      </c>
      <c r="I77" s="62" t="str">
        <f>IFERROR(IF(OR(D77=0,D77="r"),VLOOKUP(C77,'BS Format'!$C$10:$I$95,7,FALSE),""),"")</f>
        <v/>
      </c>
      <c r="J77" s="50"/>
      <c r="K77" s="50"/>
    </row>
    <row r="78" spans="1:11" s="59" customFormat="1" ht="19.899999999999999" customHeight="1" x14ac:dyDescent="0.2">
      <c r="A78" s="84">
        <v>70</v>
      </c>
      <c r="B78" s="67" t="str">
        <f>IFERROR(VLOOKUP(A78,'BS Format'!$C$10:$G$95,3,FALSE),"")</f>
        <v/>
      </c>
      <c r="C78" s="67">
        <v>170</v>
      </c>
      <c r="D78" s="67" t="str">
        <f>IFERROR(VLOOKUP(C78,'BS Format'!$C$10:$G$95,3,FALSE),"")</f>
        <v/>
      </c>
      <c r="E78" s="61" t="str">
        <f>IFERROR(IF(B78&lt;&gt;"v",REPT(" ",4)&amp;VLOOKUP(A78,'BS Format'!$C$10:$H$95,5,FALSE),UPPER(VLOOKUP(A78,'BS Format'!$C$10:$H$95,5,FALSE))),"")</f>
        <v/>
      </c>
      <c r="F78" s="62" t="str">
        <f>IFERROR(IF(OR(B78=0,B78="r"),VLOOKUP(A78,'BS Format'!$C$10:$I$95,7,FALSE),""),"")</f>
        <v/>
      </c>
      <c r="H78" s="61" t="str">
        <f>IFERROR(IF(D78&lt;&gt;"v",REPT(" ",4)&amp;VLOOKUP(C78,'BS Format'!$C$10:$H$95,5,FALSE),UPPER(VLOOKUP(C78,'BS Format'!$C$10:$H$95,5,FALSE))),"")</f>
        <v/>
      </c>
      <c r="I78" s="62" t="str">
        <f>IFERROR(IF(OR(D78=0,D78="r"),VLOOKUP(C78,'BS Format'!$C$10:$I$95,7,FALSE),""),"")</f>
        <v/>
      </c>
      <c r="J78" s="50"/>
      <c r="K78" s="50"/>
    </row>
    <row r="79" spans="1:11" s="59" customFormat="1" ht="19.899999999999999" customHeight="1" x14ac:dyDescent="0.2">
      <c r="A79" s="83">
        <v>71</v>
      </c>
      <c r="B79" s="67" t="str">
        <f>IFERROR(VLOOKUP(A79,'BS Format'!$C$10:$G$95,3,FALSE),"")</f>
        <v/>
      </c>
      <c r="C79" s="67">
        <v>171</v>
      </c>
      <c r="D79" s="67" t="str">
        <f>IFERROR(VLOOKUP(C79,'BS Format'!$C$10:$G$95,3,FALSE),"")</f>
        <v/>
      </c>
      <c r="E79" s="61" t="str">
        <f>IFERROR(IF(B79&lt;&gt;"v",REPT(" ",4)&amp;VLOOKUP(A79,'BS Format'!$C$10:$H$95,5,FALSE),UPPER(VLOOKUP(A79,'BS Format'!$C$10:$H$95,5,FALSE))),"")</f>
        <v/>
      </c>
      <c r="F79" s="62" t="str">
        <f>IFERROR(IF(OR(B79=0,B79="r"),VLOOKUP(A79,'BS Format'!$C$10:$I$95,7,FALSE),""),"")</f>
        <v/>
      </c>
      <c r="H79" s="61" t="str">
        <f>IFERROR(IF(D79&lt;&gt;"v",REPT(" ",4)&amp;VLOOKUP(C79,'BS Format'!$C$10:$H$95,5,FALSE),UPPER(VLOOKUP(C79,'BS Format'!$C$10:$H$95,5,FALSE))),"")</f>
        <v/>
      </c>
      <c r="I79" s="62" t="str">
        <f>IFERROR(IF(OR(D79=0,D79="r"),VLOOKUP(C79,'BS Format'!$C$10:$I$95,7,FALSE),""),"")</f>
        <v/>
      </c>
      <c r="J79" s="50"/>
      <c r="K79" s="50"/>
    </row>
    <row r="80" spans="1:11" s="59" customFormat="1" ht="19.899999999999999" customHeight="1" x14ac:dyDescent="0.2">
      <c r="A80" s="84">
        <v>72</v>
      </c>
      <c r="B80" s="67" t="str">
        <f>IFERROR(VLOOKUP(A80,'BS Format'!$C$10:$G$95,3,FALSE),"")</f>
        <v/>
      </c>
      <c r="C80" s="67">
        <v>172</v>
      </c>
      <c r="D80" s="67" t="str">
        <f>IFERROR(VLOOKUP(C80,'BS Format'!$C$10:$G$95,3,FALSE),"")</f>
        <v/>
      </c>
      <c r="E80" s="61" t="str">
        <f>IFERROR(IF(B80&lt;&gt;"v",REPT(" ",4)&amp;VLOOKUP(A80,'BS Format'!$C$10:$H$95,5,FALSE),UPPER(VLOOKUP(A80,'BS Format'!$C$10:$H$95,5,FALSE))),"")</f>
        <v/>
      </c>
      <c r="F80" s="62" t="str">
        <f>IFERROR(IF(OR(B80=0,B80="r"),VLOOKUP(A80,'BS Format'!$C$10:$I$95,7,FALSE),""),"")</f>
        <v/>
      </c>
      <c r="H80" s="61" t="str">
        <f>IFERROR(IF(D80&lt;&gt;"v",REPT(" ",4)&amp;VLOOKUP(C80,'BS Format'!$C$10:$H$95,5,FALSE),UPPER(VLOOKUP(C80,'BS Format'!$C$10:$H$95,5,FALSE))),"")</f>
        <v/>
      </c>
      <c r="I80" s="62" t="str">
        <f>IFERROR(IF(OR(D80=0,D80="r"),VLOOKUP(C80,'BS Format'!$C$10:$I$95,7,FALSE),""),"")</f>
        <v/>
      </c>
      <c r="J80" s="50"/>
      <c r="K80" s="50"/>
    </row>
    <row r="81" spans="1:11" s="59" customFormat="1" ht="19.899999999999999" customHeight="1" x14ac:dyDescent="0.2">
      <c r="A81" s="83">
        <v>73</v>
      </c>
      <c r="B81" s="67" t="str">
        <f>IFERROR(VLOOKUP(A81,'BS Format'!$C$10:$G$95,3,FALSE),"")</f>
        <v/>
      </c>
      <c r="C81" s="67">
        <v>173</v>
      </c>
      <c r="D81" s="67" t="str">
        <f>IFERROR(VLOOKUP(C81,'BS Format'!$C$10:$G$95,3,FALSE),"")</f>
        <v/>
      </c>
      <c r="E81" s="61" t="str">
        <f>IFERROR(IF(B81&lt;&gt;"v",REPT(" ",4)&amp;VLOOKUP(A81,'BS Format'!$C$10:$H$95,5,FALSE),UPPER(VLOOKUP(A81,'BS Format'!$C$10:$H$95,5,FALSE))),"")</f>
        <v/>
      </c>
      <c r="F81" s="62" t="str">
        <f>IFERROR(IF(OR(B81=0,B81="r"),VLOOKUP(A81,'BS Format'!$C$10:$I$95,7,FALSE),""),"")</f>
        <v/>
      </c>
      <c r="H81" s="61" t="str">
        <f>IFERROR(IF(D81&lt;&gt;"v",REPT(" ",4)&amp;VLOOKUP(C81,'BS Format'!$C$10:$H$95,5,FALSE),UPPER(VLOOKUP(C81,'BS Format'!$C$10:$H$95,5,FALSE))),"")</f>
        <v/>
      </c>
      <c r="I81" s="62" t="str">
        <f>IFERROR(IF(OR(D81=0,D81="r"),VLOOKUP(C81,'BS Format'!$C$10:$I$95,7,FALSE),""),"")</f>
        <v/>
      </c>
      <c r="J81" s="50"/>
      <c r="K81" s="50"/>
    </row>
    <row r="82" spans="1:11" s="59" customFormat="1" ht="19.899999999999999" customHeight="1" x14ac:dyDescent="0.2">
      <c r="A82" s="84">
        <v>74</v>
      </c>
      <c r="B82" s="67" t="str">
        <f>IFERROR(VLOOKUP(A82,'BS Format'!$C$10:$G$95,3,FALSE),"")</f>
        <v/>
      </c>
      <c r="C82" s="67">
        <v>174</v>
      </c>
      <c r="D82" s="67" t="str">
        <f>IFERROR(VLOOKUP(C82,'BS Format'!$C$10:$G$95,3,FALSE),"")</f>
        <v/>
      </c>
      <c r="E82" s="61" t="str">
        <f>IFERROR(IF(B82&lt;&gt;"v",REPT(" ",4)&amp;VLOOKUP(A82,'BS Format'!$C$10:$H$95,5,FALSE),UPPER(VLOOKUP(A82,'BS Format'!$C$10:$H$95,5,FALSE))),"")</f>
        <v/>
      </c>
      <c r="F82" s="62" t="str">
        <f>IFERROR(IF(OR(B82=0,B82="r"),VLOOKUP(A82,'BS Format'!$C$10:$I$95,7,FALSE),""),"")</f>
        <v/>
      </c>
      <c r="H82" s="61" t="str">
        <f>IFERROR(IF(D82&lt;&gt;"v",REPT(" ",4)&amp;VLOOKUP(C82,'BS Format'!$C$10:$H$95,5,FALSE),UPPER(VLOOKUP(C82,'BS Format'!$C$10:$H$95,5,FALSE))),"")</f>
        <v/>
      </c>
      <c r="I82" s="62" t="str">
        <f>IFERROR(IF(OR(D82=0,D82="r"),VLOOKUP(C82,'BS Format'!$C$10:$I$95,7,FALSE),""),"")</f>
        <v/>
      </c>
      <c r="J82" s="50"/>
      <c r="K82" s="50"/>
    </row>
    <row r="83" spans="1:11" s="59" customFormat="1" ht="19.899999999999999" customHeight="1" x14ac:dyDescent="0.2">
      <c r="A83" s="83">
        <v>75</v>
      </c>
      <c r="B83" s="67" t="str">
        <f>IFERROR(VLOOKUP(A83,'BS Format'!$C$10:$G$95,3,FALSE),"")</f>
        <v/>
      </c>
      <c r="C83" s="67">
        <v>175</v>
      </c>
      <c r="D83" s="67" t="str">
        <f>IFERROR(VLOOKUP(C83,'BS Format'!$C$10:$G$95,3,FALSE),"")</f>
        <v/>
      </c>
      <c r="E83" s="61" t="str">
        <f>IFERROR(IF(B83&lt;&gt;"v",REPT(" ",4)&amp;VLOOKUP(A83,'BS Format'!$C$10:$H$95,5,FALSE),UPPER(VLOOKUP(A83,'BS Format'!$C$10:$H$95,5,FALSE))),"")</f>
        <v/>
      </c>
      <c r="F83" s="62" t="str">
        <f>IFERROR(IF(OR(B83=0,B83="r"),VLOOKUP(A83,'BS Format'!$C$10:$I$95,7,FALSE),""),"")</f>
        <v/>
      </c>
      <c r="H83" s="61" t="str">
        <f>IFERROR(IF(D83&lt;&gt;"v",REPT(" ",4)&amp;VLOOKUP(C83,'BS Format'!$C$10:$H$95,5,FALSE),UPPER(VLOOKUP(C83,'BS Format'!$C$10:$H$95,5,FALSE))),"")</f>
        <v/>
      </c>
      <c r="I83" s="62" t="str">
        <f>IFERROR(IF(OR(D83=0,D83="r"),VLOOKUP(C83,'BS Format'!$C$10:$I$95,7,FALSE),""),"")</f>
        <v/>
      </c>
      <c r="J83" s="50"/>
      <c r="K83" s="50"/>
    </row>
    <row r="84" spans="1:11" s="59" customFormat="1" ht="19.899999999999999" customHeight="1" x14ac:dyDescent="0.2">
      <c r="A84" s="84">
        <v>76</v>
      </c>
      <c r="B84" s="67" t="str">
        <f>IFERROR(VLOOKUP(A84,'BS Format'!$C$10:$G$95,3,FALSE),"")</f>
        <v/>
      </c>
      <c r="C84" s="67">
        <v>176</v>
      </c>
      <c r="D84" s="67" t="str">
        <f>IFERROR(VLOOKUP(C84,'BS Format'!$C$10:$G$95,3,FALSE),"")</f>
        <v/>
      </c>
      <c r="E84" s="61" t="str">
        <f>IFERROR(IF(B84&lt;&gt;"v",REPT(" ",4)&amp;VLOOKUP(A84,'BS Format'!$C$10:$H$95,5,FALSE),UPPER(VLOOKUP(A84,'BS Format'!$C$10:$H$95,5,FALSE))),"")</f>
        <v/>
      </c>
      <c r="F84" s="62" t="str">
        <f>IFERROR(IF(OR(B84=0,B84="r"),VLOOKUP(A84,'BS Format'!$C$10:$I$95,7,FALSE),""),"")</f>
        <v/>
      </c>
      <c r="H84" s="61" t="str">
        <f>IFERROR(IF(D84&lt;&gt;"v",REPT(" ",4)&amp;VLOOKUP(C84,'BS Format'!$C$10:$H$95,5,FALSE),UPPER(VLOOKUP(C84,'BS Format'!$C$10:$H$95,5,FALSE))),"")</f>
        <v/>
      </c>
      <c r="I84" s="62" t="str">
        <f>IFERROR(IF(OR(D84=0,D84="r"),VLOOKUP(C84,'BS Format'!$C$10:$I$95,7,FALSE),""),"")</f>
        <v/>
      </c>
      <c r="J84" s="50"/>
      <c r="K84" s="50"/>
    </row>
    <row r="85" spans="1:11" s="59" customFormat="1" ht="19.899999999999999" customHeight="1" x14ac:dyDescent="0.2">
      <c r="A85" s="83">
        <v>77</v>
      </c>
      <c r="B85" s="67" t="str">
        <f>IFERROR(VLOOKUP(A85,'BS Format'!$C$10:$G$95,3,FALSE),"")</f>
        <v/>
      </c>
      <c r="C85" s="67">
        <v>177</v>
      </c>
      <c r="D85" s="67" t="str">
        <f>IFERROR(VLOOKUP(C85,'BS Format'!$C$10:$G$95,3,FALSE),"")</f>
        <v/>
      </c>
      <c r="E85" s="61" t="str">
        <f>IFERROR(IF(B85&lt;&gt;"v",REPT(" ",4)&amp;VLOOKUP(A85,'BS Format'!$C$10:$H$95,5,FALSE),UPPER(VLOOKUP(A85,'BS Format'!$C$10:$H$95,5,FALSE))),"")</f>
        <v/>
      </c>
      <c r="F85" s="62" t="str">
        <f>IFERROR(IF(OR(B85=0,B85="r"),VLOOKUP(A85,'BS Format'!$C$10:$I$95,7,FALSE),""),"")</f>
        <v/>
      </c>
      <c r="H85" s="61" t="str">
        <f>IFERROR(IF(D85&lt;&gt;"v",REPT(" ",4)&amp;VLOOKUP(C85,'BS Format'!$C$10:$H$95,5,FALSE),UPPER(VLOOKUP(C85,'BS Format'!$C$10:$H$95,5,FALSE))),"")</f>
        <v/>
      </c>
      <c r="I85" s="62" t="str">
        <f>IFERROR(IF(OR(D85=0,D85="r"),VLOOKUP(C85,'BS Format'!$C$10:$I$95,7,FALSE),""),"")</f>
        <v/>
      </c>
      <c r="J85" s="50"/>
      <c r="K85" s="50"/>
    </row>
    <row r="86" spans="1:11" s="59" customFormat="1" ht="19.899999999999999" customHeight="1" x14ac:dyDescent="0.2">
      <c r="A86" s="84">
        <v>78</v>
      </c>
      <c r="B86" s="67" t="str">
        <f>IFERROR(VLOOKUP(A86,'BS Format'!$C$10:$G$95,3,FALSE),"")</f>
        <v/>
      </c>
      <c r="C86" s="67">
        <v>178</v>
      </c>
      <c r="D86" s="67" t="str">
        <f>IFERROR(VLOOKUP(C86,'BS Format'!$C$10:$G$95,3,FALSE),"")</f>
        <v/>
      </c>
      <c r="E86" s="61" t="str">
        <f>IFERROR(IF(B86&lt;&gt;"v",REPT(" ",4)&amp;VLOOKUP(A86,'BS Format'!$C$10:$H$95,5,FALSE),UPPER(VLOOKUP(A86,'BS Format'!$C$10:$H$95,5,FALSE))),"")</f>
        <v/>
      </c>
      <c r="F86" s="62" t="str">
        <f>IFERROR(IF(OR(B86=0,B86="r"),VLOOKUP(A86,'BS Format'!$C$10:$I$95,7,FALSE),""),"")</f>
        <v/>
      </c>
      <c r="H86" s="61" t="str">
        <f>IFERROR(IF(D86&lt;&gt;"v",REPT(" ",4)&amp;VLOOKUP(C86,'BS Format'!$C$10:$H$95,5,FALSE),UPPER(VLOOKUP(C86,'BS Format'!$C$10:$H$95,5,FALSE))),"")</f>
        <v/>
      </c>
      <c r="I86" s="62" t="str">
        <f>IFERROR(IF(OR(D86=0,D86="r"),VLOOKUP(C86,'BS Format'!$C$10:$I$95,7,FALSE),""),"")</f>
        <v/>
      </c>
      <c r="J86" s="50"/>
      <c r="K86" s="50"/>
    </row>
    <row r="87" spans="1:11" s="59" customFormat="1" ht="19.899999999999999" customHeight="1" x14ac:dyDescent="0.2">
      <c r="A87" s="83">
        <v>79</v>
      </c>
      <c r="B87" s="67" t="str">
        <f>IFERROR(VLOOKUP(A87,'BS Format'!$C$10:$G$95,3,FALSE),"")</f>
        <v/>
      </c>
      <c r="C87" s="67">
        <v>179</v>
      </c>
      <c r="D87" s="67" t="str">
        <f>IFERROR(VLOOKUP(C87,'BS Format'!$C$10:$G$95,3,FALSE),"")</f>
        <v/>
      </c>
      <c r="E87" s="61" t="str">
        <f>IFERROR(IF(B87&lt;&gt;"v",REPT(" ",4)&amp;VLOOKUP(A87,'BS Format'!$C$10:$H$95,5,FALSE),UPPER(VLOOKUP(A87,'BS Format'!$C$10:$H$95,5,FALSE))),"")</f>
        <v/>
      </c>
      <c r="F87" s="62" t="str">
        <f>IFERROR(IF(OR(B87=0,B87="r"),VLOOKUP(A87,'BS Format'!$C$10:$I$95,7,FALSE),""),"")</f>
        <v/>
      </c>
      <c r="H87" s="61" t="str">
        <f>IFERROR(IF(D87&lt;&gt;"v",REPT(" ",4)&amp;VLOOKUP(C87,'BS Format'!$C$10:$H$95,5,FALSE),UPPER(VLOOKUP(C87,'BS Format'!$C$10:$H$95,5,FALSE))),"")</f>
        <v/>
      </c>
      <c r="I87" s="62" t="str">
        <f>IFERROR(IF(OR(D87=0,D87="r"),VLOOKUP(C87,'BS Format'!$C$10:$I$95,7,FALSE),""),"")</f>
        <v/>
      </c>
      <c r="J87" s="50"/>
      <c r="K87" s="50"/>
    </row>
    <row r="88" spans="1:11" s="59" customFormat="1" ht="19.899999999999999" customHeight="1" x14ac:dyDescent="0.2">
      <c r="A88" s="84">
        <v>80</v>
      </c>
      <c r="B88" s="67" t="str">
        <f>IFERROR(VLOOKUP(A88,'BS Format'!$C$10:$G$95,3,FALSE),"")</f>
        <v/>
      </c>
      <c r="C88" s="67">
        <v>180</v>
      </c>
      <c r="D88" s="67" t="str">
        <f>IFERROR(VLOOKUP(C88,'BS Format'!$C$10:$G$95,3,FALSE),"")</f>
        <v/>
      </c>
      <c r="E88" s="61" t="str">
        <f>IFERROR(IF(B88&lt;&gt;"v",REPT(" ",4)&amp;VLOOKUP(A88,'BS Format'!$C$10:$H$95,5,FALSE),UPPER(VLOOKUP(A88,'BS Format'!$C$10:$H$95,5,FALSE))),"")</f>
        <v/>
      </c>
      <c r="F88" s="62" t="str">
        <f>IFERROR(IF(OR(B88=0,B88="r"),VLOOKUP(A88,'BS Format'!$C$10:$I$95,7,FALSE),""),"")</f>
        <v/>
      </c>
      <c r="H88" s="61" t="str">
        <f>IFERROR(IF(D88&lt;&gt;"v",REPT(" ",4)&amp;VLOOKUP(C88,'BS Format'!$C$10:$H$95,5,FALSE),UPPER(VLOOKUP(C88,'BS Format'!$C$10:$H$95,5,FALSE))),"")</f>
        <v/>
      </c>
      <c r="I88" s="62" t="str">
        <f>IFERROR(IF(OR(D88=0,D88="r"),VLOOKUP(C88,'BS Format'!$C$10:$I$95,7,FALSE),""),"")</f>
        <v/>
      </c>
      <c r="J88" s="50"/>
      <c r="K88" s="50"/>
    </row>
    <row r="89" spans="1:11" s="59" customFormat="1" ht="19.899999999999999" customHeight="1" x14ac:dyDescent="0.2">
      <c r="A89" s="83">
        <v>81</v>
      </c>
      <c r="B89" s="67" t="str">
        <f>IFERROR(VLOOKUP(A89,'BS Format'!$C$10:$G$95,3,FALSE),"")</f>
        <v/>
      </c>
      <c r="C89" s="67">
        <v>181</v>
      </c>
      <c r="D89" s="67" t="str">
        <f>IFERROR(VLOOKUP(C89,'BS Format'!$C$10:$G$95,3,FALSE),"")</f>
        <v/>
      </c>
      <c r="E89" s="61" t="str">
        <f>IFERROR(IF(B89&lt;&gt;"v",REPT(" ",4)&amp;VLOOKUP(A89,'BS Format'!$C$10:$H$95,5,FALSE),UPPER(VLOOKUP(A89,'BS Format'!$C$10:$H$95,5,FALSE))),"")</f>
        <v/>
      </c>
      <c r="F89" s="62" t="str">
        <f>IFERROR(IF(OR(B89=0,B89="r"),VLOOKUP(A89,'BS Format'!$C$10:$I$95,7,FALSE),""),"")</f>
        <v/>
      </c>
      <c r="H89" s="61" t="str">
        <f>IFERROR(IF(D89&lt;&gt;"v",REPT(" ",4)&amp;VLOOKUP(C89,'BS Format'!$C$10:$H$95,5,FALSE),UPPER(VLOOKUP(C89,'BS Format'!$C$10:$H$95,5,FALSE))),"")</f>
        <v/>
      </c>
      <c r="I89" s="62" t="str">
        <f>IFERROR(IF(OR(D89=0,D89="r"),VLOOKUP(C89,'BS Format'!$C$10:$I$95,7,FALSE),""),"")</f>
        <v/>
      </c>
      <c r="J89" s="50"/>
      <c r="K89" s="50"/>
    </row>
    <row r="90" spans="1:11" s="59" customFormat="1" ht="19.899999999999999" customHeight="1" x14ac:dyDescent="0.2">
      <c r="A90" s="84">
        <v>82</v>
      </c>
      <c r="B90" s="67" t="str">
        <f>IFERROR(VLOOKUP(A90,'BS Format'!$C$10:$G$95,3,FALSE),"")</f>
        <v/>
      </c>
      <c r="C90" s="67">
        <v>182</v>
      </c>
      <c r="D90" s="67" t="str">
        <f>IFERROR(VLOOKUP(C90,'BS Format'!$C$10:$G$95,3,FALSE),"")</f>
        <v/>
      </c>
      <c r="E90" s="61" t="str">
        <f>IFERROR(IF(B90&lt;&gt;"v",REPT(" ",4)&amp;VLOOKUP(A90,'BS Format'!$C$10:$H$95,5,FALSE),UPPER(VLOOKUP(A90,'BS Format'!$C$10:$H$95,5,FALSE))),"")</f>
        <v/>
      </c>
      <c r="F90" s="62" t="str">
        <f>IFERROR(IF(OR(B90=0,B90="r"),VLOOKUP(A90,'BS Format'!$C$10:$I$95,7,FALSE),""),"")</f>
        <v/>
      </c>
      <c r="H90" s="61" t="str">
        <f>IFERROR(IF(D90&lt;&gt;"v",REPT(" ",4)&amp;VLOOKUP(C90,'BS Format'!$C$10:$H$95,5,FALSE),UPPER(VLOOKUP(C90,'BS Format'!$C$10:$H$95,5,FALSE))),"")</f>
        <v/>
      </c>
      <c r="I90" s="62" t="str">
        <f>IFERROR(IF(OR(D90=0,D90="r"),VLOOKUP(C90,'BS Format'!$C$10:$I$95,7,FALSE),""),"")</f>
        <v/>
      </c>
      <c r="J90" s="50"/>
      <c r="K90" s="50"/>
    </row>
    <row r="91" spans="1:11" s="59" customFormat="1" ht="19.899999999999999" customHeight="1" x14ac:dyDescent="0.2">
      <c r="A91" s="83">
        <v>83</v>
      </c>
      <c r="B91" s="67" t="str">
        <f>IFERROR(VLOOKUP(A91,'BS Format'!$C$10:$G$95,3,FALSE),"")</f>
        <v/>
      </c>
      <c r="C91" s="67">
        <v>183</v>
      </c>
      <c r="D91" s="67" t="str">
        <f>IFERROR(VLOOKUP(C91,'BS Format'!$C$10:$G$95,3,FALSE),"")</f>
        <v/>
      </c>
      <c r="E91" s="61" t="str">
        <f>IFERROR(IF(B91&lt;&gt;"v",REPT(" ",4)&amp;VLOOKUP(A91,'BS Format'!$C$10:$H$95,5,FALSE),UPPER(VLOOKUP(A91,'BS Format'!$C$10:$H$95,5,FALSE))),"")</f>
        <v/>
      </c>
      <c r="F91" s="62" t="str">
        <f>IFERROR(IF(OR(B91=0,B91="r"),VLOOKUP(A91,'BS Format'!$C$10:$I$95,7,FALSE),""),"")</f>
        <v/>
      </c>
      <c r="H91" s="61" t="str">
        <f>IFERROR(IF(D91&lt;&gt;"v",REPT(" ",4)&amp;VLOOKUP(C91,'BS Format'!$C$10:$H$95,5,FALSE),UPPER(VLOOKUP(C91,'BS Format'!$C$10:$H$95,5,FALSE))),"")</f>
        <v/>
      </c>
      <c r="I91" s="62" t="str">
        <f>IFERROR(IF(OR(D91=0,D91="r"),VLOOKUP(C91,'BS Format'!$C$10:$I$95,7,FALSE),""),"")</f>
        <v/>
      </c>
      <c r="J91" s="50"/>
      <c r="K91" s="50"/>
    </row>
    <row r="92" spans="1:11" s="59" customFormat="1" ht="19.899999999999999" customHeight="1" x14ac:dyDescent="0.2">
      <c r="A92" s="84">
        <v>84</v>
      </c>
      <c r="B92" s="67" t="str">
        <f>IFERROR(VLOOKUP(A92,'BS Format'!$C$10:$G$95,3,FALSE),"")</f>
        <v/>
      </c>
      <c r="C92" s="67">
        <v>184</v>
      </c>
      <c r="D92" s="67" t="str">
        <f>IFERROR(VLOOKUP(C92,'BS Format'!$C$10:$G$95,3,FALSE),"")</f>
        <v/>
      </c>
      <c r="E92" s="61" t="str">
        <f>IFERROR(IF(B92&lt;&gt;"v",REPT(" ",4)&amp;VLOOKUP(A92,'BS Format'!$C$10:$H$95,5,FALSE),UPPER(VLOOKUP(A92,'BS Format'!$C$10:$H$95,5,FALSE))),"")</f>
        <v/>
      </c>
      <c r="F92" s="62" t="str">
        <f>IFERROR(IF(OR(B92=0,B92="r"),VLOOKUP(A92,'BS Format'!$C$10:$I$95,7,FALSE),""),"")</f>
        <v/>
      </c>
      <c r="H92" s="61" t="str">
        <f>IFERROR(IF(D92&lt;&gt;"v",REPT(" ",4)&amp;VLOOKUP(C92,'BS Format'!$C$10:$H$95,5,FALSE),UPPER(VLOOKUP(C92,'BS Format'!$C$10:$H$95,5,FALSE))),"")</f>
        <v/>
      </c>
      <c r="I92" s="62" t="str">
        <f>IFERROR(IF(OR(D92=0,D92="r"),VLOOKUP(C92,'BS Format'!$C$10:$I$95,7,FALSE),""),"")</f>
        <v/>
      </c>
      <c r="J92" s="50"/>
      <c r="K92" s="50"/>
    </row>
    <row r="93" spans="1:11" s="59" customFormat="1" ht="19.899999999999999" customHeight="1" x14ac:dyDescent="0.2">
      <c r="A93" s="83">
        <v>85</v>
      </c>
      <c r="B93" s="67" t="str">
        <f>IFERROR(VLOOKUP(A93,'BS Format'!$C$10:$G$95,3,FALSE),"")</f>
        <v/>
      </c>
      <c r="C93" s="67">
        <v>185</v>
      </c>
      <c r="D93" s="67" t="str">
        <f>IFERROR(VLOOKUP(C93,'BS Format'!$C$10:$G$95,3,FALSE),"")</f>
        <v/>
      </c>
      <c r="E93" s="61" t="str">
        <f>IFERROR(IF(B93&lt;&gt;"v",REPT(" ",4)&amp;VLOOKUP(A93,'BS Format'!$C$10:$H$95,5,FALSE),UPPER(VLOOKUP(A93,'BS Format'!$C$10:$H$95,5,FALSE))),"")</f>
        <v/>
      </c>
      <c r="F93" s="62" t="str">
        <f>IFERROR(IF(OR(B93=0,B93="r"),VLOOKUP(A93,'BS Format'!$C$10:$I$95,7,FALSE),""),"")</f>
        <v/>
      </c>
      <c r="H93" s="61" t="str">
        <f>IFERROR(IF(D93&lt;&gt;"v",REPT(" ",4)&amp;VLOOKUP(C93,'BS Format'!$C$10:$H$95,5,FALSE),UPPER(VLOOKUP(C93,'BS Format'!$C$10:$H$95,5,FALSE))),"")</f>
        <v/>
      </c>
      <c r="I93" s="62" t="str">
        <f>IFERROR(IF(OR(D93=0,D93="r"),VLOOKUP(C93,'BS Format'!$C$10:$I$95,7,FALSE),""),"")</f>
        <v/>
      </c>
      <c r="J93" s="50"/>
      <c r="K93" s="50"/>
    </row>
    <row r="94" spans="1:11" s="59" customFormat="1" ht="19.899999999999999" customHeight="1" x14ac:dyDescent="0.2">
      <c r="A94" s="84">
        <v>86</v>
      </c>
      <c r="B94" s="67" t="str">
        <f>IFERROR(VLOOKUP(A94,'BS Format'!$C$10:$G$95,3,FALSE),"")</f>
        <v/>
      </c>
      <c r="C94" s="67">
        <v>186</v>
      </c>
      <c r="D94" s="67" t="str">
        <f>IFERROR(VLOOKUP(C94,'BS Format'!$C$10:$G$95,3,FALSE),"")</f>
        <v/>
      </c>
      <c r="E94" s="61" t="str">
        <f>IFERROR(IF(B94&lt;&gt;"v",REPT(" ",4)&amp;VLOOKUP(A94,'BS Format'!$C$10:$H$95,5,FALSE),UPPER(VLOOKUP(A94,'BS Format'!$C$10:$H$95,5,FALSE))),"")</f>
        <v/>
      </c>
      <c r="F94" s="62" t="str">
        <f>IFERROR(IF(OR(B94=0,B94="r"),VLOOKUP(A94,'BS Format'!$C$10:$I$95,7,FALSE),""),"")</f>
        <v/>
      </c>
      <c r="H94" s="61" t="str">
        <f>IFERROR(IF(D94&lt;&gt;"v",REPT(" ",4)&amp;VLOOKUP(C94,'BS Format'!$C$10:$H$95,5,FALSE),UPPER(VLOOKUP(C94,'BS Format'!$C$10:$H$95,5,FALSE))),"")</f>
        <v/>
      </c>
      <c r="I94" s="62" t="str">
        <f>IFERROR(IF(OR(D94=0,D94="r"),VLOOKUP(C94,'BS Format'!$C$10:$I$95,7,FALSE),""),"")</f>
        <v/>
      </c>
      <c r="J94" s="50"/>
      <c r="K94" s="50"/>
    </row>
    <row r="95" spans="1:11" s="59" customFormat="1" ht="19.899999999999999" customHeight="1" x14ac:dyDescent="0.2">
      <c r="A95" s="83">
        <v>87</v>
      </c>
      <c r="B95" s="67" t="str">
        <f>IFERROR(VLOOKUP(A95,'BS Format'!$C$10:$G$95,3,FALSE),"")</f>
        <v/>
      </c>
      <c r="C95" s="67">
        <v>187</v>
      </c>
      <c r="D95" s="67" t="str">
        <f>IFERROR(VLOOKUP(C95,'BS Format'!$C$10:$G$95,3,FALSE),"")</f>
        <v/>
      </c>
      <c r="E95" s="61" t="str">
        <f>IFERROR(IF(B95&lt;&gt;"v",REPT(" ",4)&amp;VLOOKUP(A95,'BS Format'!$C$10:$H$95,5,FALSE),UPPER(VLOOKUP(A95,'BS Format'!$C$10:$H$95,5,FALSE))),"")</f>
        <v/>
      </c>
      <c r="F95" s="62" t="str">
        <f>IFERROR(IF(OR(B95=0,B95="r"),VLOOKUP(A95,'BS Format'!$C$10:$I$95,7,FALSE),""),"")</f>
        <v/>
      </c>
      <c r="H95" s="61" t="str">
        <f>IFERROR(IF(D95&lt;&gt;"v",REPT(" ",4)&amp;VLOOKUP(C95,'BS Format'!$C$10:$H$95,5,FALSE),UPPER(VLOOKUP(C95,'BS Format'!$C$10:$H$95,5,FALSE))),"")</f>
        <v/>
      </c>
      <c r="I95" s="62" t="str">
        <f>IFERROR(IF(OR(D95=0,D95="r"),VLOOKUP(C95,'BS Format'!$C$10:$I$95,7,FALSE),""),"")</f>
        <v/>
      </c>
      <c r="J95" s="50"/>
      <c r="K95" s="50"/>
    </row>
    <row r="96" spans="1:11" s="59" customFormat="1" ht="19.899999999999999" customHeight="1" x14ac:dyDescent="0.2">
      <c r="A96" s="84">
        <v>88</v>
      </c>
      <c r="B96" s="67" t="str">
        <f>IFERROR(VLOOKUP(A96,'BS Format'!$C$10:$G$95,3,FALSE),"")</f>
        <v/>
      </c>
      <c r="C96" s="67">
        <v>188</v>
      </c>
      <c r="D96" s="67" t="str">
        <f>IFERROR(VLOOKUP(C96,'BS Format'!$C$10:$G$95,3,FALSE),"")</f>
        <v/>
      </c>
      <c r="E96" s="61" t="str">
        <f>IFERROR(IF(B96&lt;&gt;"v",REPT(" ",4)&amp;VLOOKUP(A96,'BS Format'!$C$10:$H$95,5,FALSE),UPPER(VLOOKUP(A96,'BS Format'!$C$10:$H$95,5,FALSE))),"")</f>
        <v/>
      </c>
      <c r="F96" s="62" t="str">
        <f>IFERROR(IF(OR(B96=0,B96="r"),VLOOKUP(A96,'BS Format'!$C$10:$I$95,7,FALSE),""),"")</f>
        <v/>
      </c>
      <c r="H96" s="61" t="str">
        <f>IFERROR(IF(D96&lt;&gt;"v",REPT(" ",4)&amp;VLOOKUP(C96,'BS Format'!$C$10:$H$95,5,FALSE),UPPER(VLOOKUP(C96,'BS Format'!$C$10:$H$95,5,FALSE))),"")</f>
        <v/>
      </c>
      <c r="I96" s="62" t="str">
        <f>IFERROR(IF(OR(D96=0,D96="r"),VLOOKUP(C96,'BS Format'!$C$10:$I$95,7,FALSE),""),"")</f>
        <v/>
      </c>
      <c r="J96" s="50"/>
      <c r="K96" s="50"/>
    </row>
    <row r="97" spans="1:11" s="50" customFormat="1" ht="19.899999999999999" customHeight="1" x14ac:dyDescent="0.2">
      <c r="A97" s="83"/>
      <c r="B97" s="66"/>
      <c r="C97" s="66"/>
      <c r="D97" s="66"/>
      <c r="E97" s="50" t="s">
        <v>137</v>
      </c>
      <c r="F97" s="51"/>
      <c r="I97" s="51"/>
    </row>
    <row r="98" spans="1:11" s="50" customFormat="1" ht="19.899999999999999" customHeight="1" x14ac:dyDescent="0.2">
      <c r="A98" s="83"/>
      <c r="B98" s="66"/>
      <c r="C98" s="66"/>
      <c r="D98" s="66"/>
      <c r="F98" s="51"/>
      <c r="I98" s="51"/>
    </row>
    <row r="99" spans="1:11" s="59" customFormat="1" ht="19.899999999999999" hidden="1" customHeight="1" x14ac:dyDescent="0.2">
      <c r="A99" s="83"/>
      <c r="B99" s="67"/>
      <c r="C99" s="67"/>
      <c r="D99" s="67"/>
      <c r="E99" s="57"/>
      <c r="F99" s="58"/>
      <c r="H99" s="57"/>
      <c r="I99" s="58"/>
      <c r="J99" s="50"/>
      <c r="K99" s="50"/>
    </row>
    <row r="100" spans="1:11" s="59" customFormat="1" ht="19.899999999999999" hidden="1" customHeight="1" x14ac:dyDescent="0.2">
      <c r="A100" s="83"/>
      <c r="B100" s="67"/>
      <c r="C100" s="67"/>
      <c r="D100" s="67"/>
      <c r="E100" s="57"/>
      <c r="F100" s="58"/>
      <c r="H100" s="57"/>
      <c r="I100" s="58"/>
      <c r="J100" s="50"/>
      <c r="K100" s="50"/>
    </row>
    <row r="101" spans="1:11" s="59" customFormat="1" ht="19.899999999999999" hidden="1" customHeight="1" x14ac:dyDescent="0.2">
      <c r="A101" s="83"/>
      <c r="B101" s="67"/>
      <c r="C101" s="67"/>
      <c r="D101" s="67"/>
      <c r="E101" s="57"/>
      <c r="F101" s="58"/>
      <c r="H101" s="57"/>
      <c r="I101" s="58"/>
      <c r="J101" s="50"/>
      <c r="K101" s="50"/>
    </row>
    <row r="102" spans="1:11" s="59" customFormat="1" ht="19.899999999999999" hidden="1" customHeight="1" x14ac:dyDescent="0.2">
      <c r="A102" s="83"/>
      <c r="B102" s="67"/>
      <c r="C102" s="67"/>
      <c r="D102" s="67"/>
      <c r="E102" s="57"/>
      <c r="F102" s="58"/>
      <c r="H102" s="57"/>
      <c r="I102" s="58"/>
      <c r="J102" s="50"/>
      <c r="K102" s="50"/>
    </row>
    <row r="103" spans="1:11" s="59" customFormat="1" ht="19.899999999999999" hidden="1" customHeight="1" x14ac:dyDescent="0.2">
      <c r="A103" s="83"/>
      <c r="B103" s="67"/>
      <c r="C103" s="67"/>
      <c r="D103" s="67"/>
      <c r="E103" s="57"/>
      <c r="F103" s="58"/>
      <c r="H103" s="57"/>
      <c r="I103" s="58"/>
      <c r="J103" s="50"/>
      <c r="K103" s="50"/>
    </row>
    <row r="104" spans="1:11" s="59" customFormat="1" ht="19.899999999999999" hidden="1" customHeight="1" x14ac:dyDescent="0.2">
      <c r="A104" s="83"/>
      <c r="B104" s="67"/>
      <c r="C104" s="67"/>
      <c r="D104" s="67"/>
      <c r="E104" s="57"/>
      <c r="F104" s="58"/>
      <c r="H104" s="57"/>
      <c r="I104" s="58"/>
      <c r="J104" s="50"/>
      <c r="K104" s="50"/>
    </row>
    <row r="105" spans="1:11" s="59" customFormat="1" ht="19.899999999999999" hidden="1" customHeight="1" x14ac:dyDescent="0.2">
      <c r="A105" s="83"/>
      <c r="B105" s="67"/>
      <c r="C105" s="67"/>
      <c r="D105" s="67"/>
      <c r="E105" s="57"/>
      <c r="F105" s="58"/>
      <c r="H105" s="57"/>
      <c r="I105" s="58"/>
      <c r="J105" s="50"/>
      <c r="K105" s="50"/>
    </row>
    <row r="106" spans="1:11" s="59" customFormat="1" ht="19.899999999999999" hidden="1" customHeight="1" x14ac:dyDescent="0.2">
      <c r="A106" s="83"/>
      <c r="B106" s="67"/>
      <c r="C106" s="67"/>
      <c r="D106" s="67"/>
      <c r="E106" s="57"/>
      <c r="F106" s="58"/>
      <c r="H106" s="57"/>
      <c r="I106" s="58"/>
      <c r="J106" s="50"/>
      <c r="K106" s="50"/>
    </row>
    <row r="107" spans="1:11" s="59" customFormat="1" ht="19.899999999999999" hidden="1" customHeight="1" x14ac:dyDescent="0.2">
      <c r="A107" s="83"/>
      <c r="B107" s="67"/>
      <c r="C107" s="67"/>
      <c r="D107" s="67"/>
      <c r="E107" s="57"/>
      <c r="F107" s="58"/>
      <c r="H107" s="57"/>
      <c r="I107" s="58"/>
      <c r="J107" s="50"/>
      <c r="K107" s="50"/>
    </row>
    <row r="108" spans="1:11" s="59" customFormat="1" ht="19.899999999999999" hidden="1" customHeight="1" x14ac:dyDescent="0.2">
      <c r="A108" s="83"/>
      <c r="B108" s="67"/>
      <c r="C108" s="67"/>
      <c r="D108" s="67"/>
      <c r="E108" s="57"/>
      <c r="F108" s="58"/>
      <c r="H108" s="57"/>
      <c r="I108" s="58"/>
      <c r="J108" s="50"/>
      <c r="K108" s="50"/>
    </row>
    <row r="109" spans="1:11" s="59" customFormat="1" ht="19.899999999999999" hidden="1" customHeight="1" x14ac:dyDescent="0.2">
      <c r="A109" s="83"/>
      <c r="B109" s="67"/>
      <c r="C109" s="67"/>
      <c r="D109" s="67"/>
      <c r="E109" s="57"/>
      <c r="F109" s="58"/>
      <c r="H109" s="57"/>
      <c r="I109" s="58"/>
      <c r="J109" s="50"/>
      <c r="K109" s="50"/>
    </row>
    <row r="110" spans="1:11" s="59" customFormat="1" ht="19.899999999999999" hidden="1" customHeight="1" x14ac:dyDescent="0.2">
      <c r="A110" s="83"/>
      <c r="B110" s="67"/>
      <c r="C110" s="67"/>
      <c r="D110" s="67"/>
      <c r="E110" s="57"/>
      <c r="F110" s="58"/>
      <c r="H110" s="57"/>
      <c r="I110" s="58"/>
      <c r="J110" s="50"/>
      <c r="K110" s="50"/>
    </row>
    <row r="111" spans="1:11" s="59" customFormat="1" ht="19.899999999999999" hidden="1" customHeight="1" x14ac:dyDescent="0.2">
      <c r="A111" s="83"/>
      <c r="B111" s="67"/>
      <c r="C111" s="67"/>
      <c r="D111" s="67"/>
      <c r="E111" s="57"/>
      <c r="F111" s="58"/>
      <c r="H111" s="57"/>
      <c r="I111" s="58"/>
      <c r="J111" s="50"/>
      <c r="K111" s="50"/>
    </row>
    <row r="112" spans="1:11" s="59" customFormat="1" ht="19.899999999999999" hidden="1" customHeight="1" x14ac:dyDescent="0.2">
      <c r="A112" s="83"/>
      <c r="B112" s="67"/>
      <c r="C112" s="67"/>
      <c r="D112" s="67"/>
      <c r="E112" s="57"/>
      <c r="F112" s="58"/>
      <c r="H112" s="57"/>
      <c r="I112" s="58"/>
      <c r="J112" s="50"/>
      <c r="K112" s="50"/>
    </row>
    <row r="113" spans="1:11" s="59" customFormat="1" ht="19.899999999999999" hidden="1" customHeight="1" x14ac:dyDescent="0.2">
      <c r="A113" s="83"/>
      <c r="B113" s="67"/>
      <c r="C113" s="67"/>
      <c r="D113" s="67"/>
      <c r="E113" s="57"/>
      <c r="F113" s="58"/>
      <c r="H113" s="57"/>
      <c r="I113" s="58"/>
      <c r="J113" s="50"/>
      <c r="K113" s="50"/>
    </row>
    <row r="114" spans="1:11" s="59" customFormat="1" ht="19.899999999999999" hidden="1" customHeight="1" x14ac:dyDescent="0.2">
      <c r="A114" s="83"/>
      <c r="B114" s="67"/>
      <c r="C114" s="67"/>
      <c r="D114" s="67"/>
      <c r="E114" s="57"/>
      <c r="F114" s="58"/>
      <c r="H114" s="57"/>
      <c r="I114" s="58"/>
      <c r="J114" s="50"/>
      <c r="K114" s="50"/>
    </row>
    <row r="115" spans="1:11" s="59" customFormat="1" ht="19.899999999999999" hidden="1" customHeight="1" x14ac:dyDescent="0.2">
      <c r="A115" s="83"/>
      <c r="B115" s="67"/>
      <c r="C115" s="67"/>
      <c r="D115" s="67"/>
      <c r="E115" s="57"/>
      <c r="F115" s="58"/>
      <c r="H115" s="57"/>
      <c r="I115" s="58"/>
      <c r="J115" s="50"/>
      <c r="K115" s="50"/>
    </row>
    <row r="116" spans="1:11" s="59" customFormat="1" ht="19.899999999999999" hidden="1" customHeight="1" x14ac:dyDescent="0.2">
      <c r="A116" s="83"/>
      <c r="B116" s="67"/>
      <c r="C116" s="67"/>
      <c r="D116" s="67"/>
      <c r="E116" s="57"/>
      <c r="F116" s="58"/>
      <c r="H116" s="57"/>
      <c r="I116" s="58"/>
      <c r="J116" s="50"/>
      <c r="K116" s="50"/>
    </row>
    <row r="117" spans="1:11" s="59" customFormat="1" ht="19.899999999999999" hidden="1" customHeight="1" x14ac:dyDescent="0.2">
      <c r="A117" s="83"/>
      <c r="B117" s="67"/>
      <c r="C117" s="67"/>
      <c r="D117" s="67"/>
      <c r="E117" s="57"/>
      <c r="F117" s="58"/>
      <c r="H117" s="57"/>
      <c r="I117" s="58"/>
      <c r="J117" s="50"/>
      <c r="K117" s="50"/>
    </row>
    <row r="118" spans="1:11" s="59" customFormat="1" ht="19.899999999999999" hidden="1" customHeight="1" x14ac:dyDescent="0.2">
      <c r="A118" s="83"/>
      <c r="B118" s="67"/>
      <c r="C118" s="67"/>
      <c r="D118" s="67"/>
      <c r="E118" s="57"/>
      <c r="F118" s="58"/>
      <c r="H118" s="57"/>
      <c r="I118" s="58"/>
      <c r="J118" s="50"/>
      <c r="K118" s="50"/>
    </row>
    <row r="119" spans="1:11" s="59" customFormat="1" ht="19.899999999999999" hidden="1" customHeight="1" x14ac:dyDescent="0.2">
      <c r="A119" s="83"/>
      <c r="B119" s="67"/>
      <c r="C119" s="67"/>
      <c r="D119" s="67"/>
      <c r="E119" s="57"/>
      <c r="F119" s="58"/>
      <c r="H119" s="57"/>
      <c r="I119" s="58"/>
      <c r="J119" s="50"/>
      <c r="K119" s="50"/>
    </row>
    <row r="120" spans="1:11" s="59" customFormat="1" ht="19.899999999999999" hidden="1" customHeight="1" x14ac:dyDescent="0.2">
      <c r="A120" s="83"/>
      <c r="B120" s="67"/>
      <c r="C120" s="67"/>
      <c r="D120" s="67"/>
      <c r="E120" s="57"/>
      <c r="F120" s="58"/>
      <c r="H120" s="57"/>
      <c r="I120" s="58"/>
      <c r="J120" s="50"/>
      <c r="K120" s="50"/>
    </row>
    <row r="121" spans="1:11" s="59" customFormat="1" ht="19.899999999999999" hidden="1" customHeight="1" x14ac:dyDescent="0.2">
      <c r="A121" s="83"/>
      <c r="B121" s="67"/>
      <c r="C121" s="67"/>
      <c r="D121" s="67"/>
      <c r="E121" s="57"/>
      <c r="F121" s="58"/>
      <c r="H121" s="57"/>
      <c r="I121" s="58"/>
      <c r="J121" s="50"/>
      <c r="K121" s="50"/>
    </row>
    <row r="122" spans="1:11" s="59" customFormat="1" ht="19.899999999999999" hidden="1" customHeight="1" x14ac:dyDescent="0.2">
      <c r="A122" s="83"/>
      <c r="B122" s="67"/>
      <c r="C122" s="67"/>
      <c r="D122" s="67"/>
      <c r="E122" s="57"/>
      <c r="F122" s="58"/>
      <c r="H122" s="57"/>
      <c r="I122" s="58"/>
      <c r="J122" s="50"/>
      <c r="K122" s="50"/>
    </row>
    <row r="123" spans="1:11" s="59" customFormat="1" ht="19.899999999999999" hidden="1" customHeight="1" x14ac:dyDescent="0.2">
      <c r="A123" s="83"/>
      <c r="B123" s="67"/>
      <c r="C123" s="67"/>
      <c r="D123" s="67"/>
      <c r="E123" s="57"/>
      <c r="F123" s="58"/>
      <c r="H123" s="57"/>
      <c r="I123" s="58"/>
      <c r="J123" s="50"/>
      <c r="K123" s="50"/>
    </row>
    <row r="124" spans="1:11" s="59" customFormat="1" ht="19.899999999999999" hidden="1" customHeight="1" x14ac:dyDescent="0.2">
      <c r="A124" s="83"/>
      <c r="B124" s="67"/>
      <c r="C124" s="67"/>
      <c r="D124" s="67"/>
      <c r="E124" s="57"/>
      <c r="F124" s="58"/>
      <c r="H124" s="57"/>
      <c r="I124" s="58"/>
      <c r="J124" s="50"/>
      <c r="K124" s="50"/>
    </row>
    <row r="125" spans="1:11" s="59" customFormat="1" ht="19.899999999999999" hidden="1" customHeight="1" x14ac:dyDescent="0.2">
      <c r="A125" s="83"/>
      <c r="B125" s="67"/>
      <c r="C125" s="67"/>
      <c r="D125" s="67"/>
      <c r="E125" s="57"/>
      <c r="F125" s="58"/>
      <c r="H125" s="57"/>
      <c r="I125" s="58"/>
      <c r="J125" s="50"/>
      <c r="K125" s="50"/>
    </row>
  </sheetData>
  <mergeCells count="3">
    <mergeCell ref="E5:I5"/>
    <mergeCell ref="E6:I6"/>
    <mergeCell ref="E7:I7"/>
  </mergeCells>
  <conditionalFormatting sqref="E9:F96">
    <cfRule type="expression" dxfId="5" priority="4">
      <formula>$B9="r"</formula>
    </cfRule>
    <cfRule type="expression" dxfId="4" priority="5">
      <formula>$B9="t"</formula>
    </cfRule>
    <cfRule type="expression" dxfId="3" priority="6">
      <formula>$B9="v"</formula>
    </cfRule>
  </conditionalFormatting>
  <conditionalFormatting sqref="H9:I96">
    <cfRule type="expression" dxfId="2" priority="1">
      <formula>$D9="r"</formula>
    </cfRule>
    <cfRule type="expression" dxfId="1" priority="2">
      <formula>$D9="t"</formula>
    </cfRule>
    <cfRule type="expression" dxfId="0" priority="3">
      <formula>$D9="v"</formula>
    </cfRule>
  </conditionalFormatting>
  <pageMargins left="0.70866141732283472" right="0.70866141732283472" top="0.74803149606299213" bottom="0.74803149606299213" header="0.31496062992125984" footer="0.31496062992125984"/>
  <pageSetup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7"/>
  <sheetViews>
    <sheetView showGridLines="0" tabSelected="1" workbookViewId="0"/>
  </sheetViews>
  <sheetFormatPr defaultColWidth="0" defaultRowHeight="0" customHeight="1" zeroHeight="1" x14ac:dyDescent="0.25"/>
  <cols>
    <col min="1" max="1" width="5.7109375" style="13" customWidth="1"/>
    <col min="2" max="2" width="51.7109375" style="64" customWidth="1"/>
    <col min="3" max="3" width="22.7109375" style="65" customWidth="1"/>
    <col min="4" max="4" width="4.140625" customWidth="1"/>
    <col min="5" max="5" width="51.7109375" style="64" customWidth="1"/>
    <col min="6" max="6" width="22.7109375" style="65" customWidth="1"/>
    <col min="7" max="7" width="11.140625" style="17" bestFit="1" customWidth="1"/>
    <col min="8" max="8" width="9.28515625" style="17" hidden="1" customWidth="1"/>
    <col min="9" max="11" width="0" hidden="1" customWidth="1"/>
    <col min="12" max="16384" width="8.7109375" hidden="1"/>
  </cols>
  <sheetData>
    <row r="1" spans="1:8" s="50" customFormat="1" ht="14.65" customHeight="1" x14ac:dyDescent="0.25">
      <c r="A1" s="13"/>
      <c r="C1" s="51"/>
      <c r="F1" s="51"/>
    </row>
    <row r="2" spans="1:8" s="59" customFormat="1" ht="18.399999999999999" customHeight="1" thickBot="1" x14ac:dyDescent="0.25">
      <c r="A2" s="87"/>
      <c r="B2" s="87"/>
      <c r="C2" s="87"/>
      <c r="D2" s="87"/>
      <c r="E2" s="87"/>
      <c r="F2" s="87"/>
      <c r="G2" s="87"/>
      <c r="H2" s="52"/>
    </row>
    <row r="3" spans="1:8" s="50" customFormat="1" ht="10.5" customHeight="1" thickTop="1" x14ac:dyDescent="0.25">
      <c r="A3" s="13"/>
      <c r="B3" s="55"/>
      <c r="C3" s="51"/>
      <c r="E3" s="55"/>
      <c r="F3" s="51"/>
    </row>
    <row r="4" spans="1:8" s="59" customFormat="1" ht="14.65" customHeight="1" x14ac:dyDescent="0.25">
      <c r="A4" s="13"/>
      <c r="B4" s="57"/>
      <c r="C4" s="58"/>
      <c r="E4" s="57"/>
      <c r="F4" s="58"/>
      <c r="G4" s="50"/>
      <c r="H4" s="50"/>
    </row>
    <row r="5" spans="1:8" s="59" customFormat="1" ht="19.899999999999999" customHeight="1" x14ac:dyDescent="0.25">
      <c r="A5" s="83"/>
      <c r="B5" s="103" t="s">
        <v>133</v>
      </c>
      <c r="C5" s="103"/>
      <c r="D5" s="103"/>
      <c r="E5" s="103"/>
      <c r="F5" s="103"/>
      <c r="G5" s="50"/>
      <c r="H5" s="50"/>
    </row>
    <row r="6" spans="1:8" s="59" customFormat="1" ht="19.899999999999999" customHeight="1" x14ac:dyDescent="0.25">
      <c r="A6" s="83"/>
      <c r="B6" s="104" t="s">
        <v>12</v>
      </c>
      <c r="C6" s="104"/>
      <c r="D6" s="104"/>
      <c r="E6" s="104"/>
      <c r="F6" s="104"/>
      <c r="G6" s="50"/>
      <c r="H6" s="50"/>
    </row>
    <row r="7" spans="1:8" s="59" customFormat="1" ht="19.899999999999999" customHeight="1" x14ac:dyDescent="0.2">
      <c r="A7" s="83"/>
      <c r="B7" s="105" t="s">
        <v>129</v>
      </c>
      <c r="C7" s="105"/>
      <c r="D7" s="105"/>
      <c r="E7" s="105"/>
      <c r="F7" s="105"/>
      <c r="G7" s="50"/>
      <c r="H7" s="50"/>
    </row>
    <row r="8" spans="1:8" s="59" customFormat="1" ht="19.899999999999999" customHeight="1" x14ac:dyDescent="0.2">
      <c r="A8" s="83"/>
      <c r="B8" s="57"/>
      <c r="C8" s="58"/>
      <c r="E8" s="57"/>
      <c r="F8" s="58"/>
      <c r="G8" s="50"/>
      <c r="H8" s="50"/>
    </row>
    <row r="9" spans="1:8" s="59" customFormat="1" ht="19.899999999999999" customHeight="1" x14ac:dyDescent="0.2">
      <c r="A9" s="83"/>
      <c r="B9" s="69" t="s">
        <v>2</v>
      </c>
      <c r="C9" s="70" t="s">
        <v>99</v>
      </c>
      <c r="D9" s="71"/>
      <c r="E9" s="69" t="s">
        <v>27</v>
      </c>
      <c r="F9" s="70" t="s">
        <v>99</v>
      </c>
      <c r="G9" s="50"/>
      <c r="H9" s="50"/>
    </row>
    <row r="10" spans="1:8" s="59" customFormat="1" ht="19.899999999999999" customHeight="1" x14ac:dyDescent="0.2">
      <c r="A10" s="84"/>
      <c r="B10" s="72" t="s">
        <v>100</v>
      </c>
      <c r="C10" s="62" t="s">
        <v>99</v>
      </c>
      <c r="E10" s="72" t="s">
        <v>101</v>
      </c>
      <c r="F10" s="62" t="s">
        <v>99</v>
      </c>
      <c r="G10" s="50"/>
      <c r="H10" s="50"/>
    </row>
    <row r="11" spans="1:8" s="59" customFormat="1" ht="19.899999999999999" customHeight="1" x14ac:dyDescent="0.2">
      <c r="A11" s="83"/>
      <c r="B11" s="61" t="s">
        <v>102</v>
      </c>
      <c r="C11" s="62">
        <v>200</v>
      </c>
      <c r="E11" s="61" t="s">
        <v>103</v>
      </c>
      <c r="F11" s="62">
        <v>4724.3500000000004</v>
      </c>
      <c r="G11" s="50"/>
      <c r="H11" s="50"/>
    </row>
    <row r="12" spans="1:8" s="59" customFormat="1" ht="19.899999999999999" customHeight="1" x14ac:dyDescent="0.2">
      <c r="A12" s="84"/>
      <c r="B12" s="61" t="s">
        <v>104</v>
      </c>
      <c r="C12" s="62">
        <v>1324.15</v>
      </c>
      <c r="E12" s="61" t="s">
        <v>105</v>
      </c>
      <c r="F12" s="62">
        <v>0</v>
      </c>
      <c r="G12" s="50"/>
      <c r="H12" s="50"/>
    </row>
    <row r="13" spans="1:8" s="59" customFormat="1" ht="19.899999999999999" customHeight="1" x14ac:dyDescent="0.2">
      <c r="A13" s="83"/>
      <c r="B13" s="61" t="s">
        <v>106</v>
      </c>
      <c r="C13" s="62">
        <v>3691.5</v>
      </c>
      <c r="E13" s="61" t="s">
        <v>107</v>
      </c>
      <c r="F13" s="62">
        <v>-248.35000000000002</v>
      </c>
      <c r="G13" s="50"/>
      <c r="H13" s="50"/>
    </row>
    <row r="14" spans="1:8" s="59" customFormat="1" ht="19.899999999999999" customHeight="1" x14ac:dyDescent="0.2">
      <c r="A14" s="84"/>
      <c r="B14" s="61" t="s">
        <v>108</v>
      </c>
      <c r="C14" s="62">
        <v>4956.6999999999989</v>
      </c>
      <c r="E14" s="61" t="s">
        <v>109</v>
      </c>
      <c r="F14" s="62">
        <v>613.1</v>
      </c>
      <c r="G14" s="50"/>
      <c r="H14" s="50"/>
    </row>
    <row r="15" spans="1:8" s="59" customFormat="1" ht="19.899999999999999" customHeight="1" x14ac:dyDescent="0.2">
      <c r="A15" s="83"/>
      <c r="B15" s="61" t="s">
        <v>110</v>
      </c>
      <c r="C15" s="62">
        <v>4588.75</v>
      </c>
      <c r="E15" s="61"/>
      <c r="F15" s="62"/>
      <c r="G15" s="50"/>
      <c r="H15" s="50"/>
    </row>
    <row r="16" spans="1:8" s="59" customFormat="1" ht="19.899999999999999" customHeight="1" x14ac:dyDescent="0.2">
      <c r="A16" s="84"/>
      <c r="B16" s="61" t="s">
        <v>111</v>
      </c>
      <c r="C16" s="62">
        <v>78.5</v>
      </c>
      <c r="E16" s="72" t="s">
        <v>112</v>
      </c>
      <c r="F16" s="62" t="s">
        <v>99</v>
      </c>
      <c r="G16" s="50"/>
      <c r="H16" s="50"/>
    </row>
    <row r="17" spans="1:8" s="59" customFormat="1" ht="19.899999999999999" customHeight="1" x14ac:dyDescent="0.2">
      <c r="A17" s="83"/>
      <c r="B17" s="61" t="s">
        <v>113</v>
      </c>
      <c r="C17" s="62">
        <v>275</v>
      </c>
      <c r="E17" s="61" t="s">
        <v>114</v>
      </c>
      <c r="F17" s="62">
        <v>0</v>
      </c>
      <c r="G17" s="50"/>
      <c r="H17" s="50"/>
    </row>
    <row r="18" spans="1:8" s="59" customFormat="1" ht="19.899999999999999" customHeight="1" x14ac:dyDescent="0.2">
      <c r="A18" s="84"/>
      <c r="B18" s="61" t="s">
        <v>115</v>
      </c>
      <c r="C18" s="62">
        <v>550</v>
      </c>
      <c r="E18" s="61"/>
      <c r="F18" s="62"/>
      <c r="G18" s="50"/>
      <c r="H18" s="50"/>
    </row>
    <row r="19" spans="1:8" s="59" customFormat="1" ht="19.899999999999999" customHeight="1" x14ac:dyDescent="0.2">
      <c r="A19" s="83"/>
      <c r="B19" s="61"/>
      <c r="C19" s="62"/>
      <c r="E19" s="72" t="s">
        <v>116</v>
      </c>
      <c r="F19" s="62" t="s">
        <v>99</v>
      </c>
      <c r="G19" s="50"/>
      <c r="H19" s="50"/>
    </row>
    <row r="20" spans="1:8" s="59" customFormat="1" ht="19.899999999999999" customHeight="1" x14ac:dyDescent="0.2">
      <c r="A20" s="84"/>
      <c r="B20" s="72" t="s">
        <v>117</v>
      </c>
      <c r="C20" s="62" t="s">
        <v>99</v>
      </c>
      <c r="E20" s="61" t="s">
        <v>118</v>
      </c>
      <c r="F20" s="62">
        <v>11500</v>
      </c>
      <c r="G20" s="50"/>
      <c r="H20" s="50"/>
    </row>
    <row r="21" spans="1:8" s="59" customFormat="1" ht="19.899999999999999" customHeight="1" x14ac:dyDescent="0.2">
      <c r="A21" s="83"/>
      <c r="B21" s="61" t="s">
        <v>119</v>
      </c>
      <c r="C21" s="62">
        <v>900</v>
      </c>
      <c r="E21" s="61" t="s">
        <v>120</v>
      </c>
      <c r="F21" s="62">
        <v>3181.5</v>
      </c>
      <c r="G21" s="50"/>
      <c r="H21" s="50"/>
    </row>
    <row r="22" spans="1:8" s="59" customFormat="1" ht="19.899999999999999" customHeight="1" x14ac:dyDescent="0.2">
      <c r="A22" s="84"/>
      <c r="B22" s="61" t="s">
        <v>121</v>
      </c>
      <c r="C22" s="62">
        <v>-81.25</v>
      </c>
      <c r="E22" s="61" t="s">
        <v>122</v>
      </c>
      <c r="F22" s="62">
        <v>2162.7500000000005</v>
      </c>
      <c r="G22" s="50"/>
      <c r="H22" s="50"/>
    </row>
    <row r="23" spans="1:8" s="59" customFormat="1" ht="19.899999999999999" customHeight="1" x14ac:dyDescent="0.2">
      <c r="A23" s="83"/>
      <c r="B23" s="61" t="s">
        <v>123</v>
      </c>
      <c r="C23" s="62">
        <v>6000</v>
      </c>
      <c r="E23" s="61" t="s">
        <v>124</v>
      </c>
      <c r="F23" s="62">
        <v>0</v>
      </c>
      <c r="G23" s="50"/>
      <c r="H23" s="50"/>
    </row>
    <row r="24" spans="1:8" s="59" customFormat="1" ht="19.899999999999999" customHeight="1" x14ac:dyDescent="0.2">
      <c r="A24" s="84"/>
      <c r="B24" s="61" t="s">
        <v>125</v>
      </c>
      <c r="C24" s="62">
        <v>-550</v>
      </c>
      <c r="E24" s="61" t="s">
        <v>126</v>
      </c>
      <c r="F24" s="62" t="s">
        <v>99</v>
      </c>
      <c r="G24" s="50"/>
      <c r="H24" s="50"/>
    </row>
    <row r="25" spans="1:8" s="59" customFormat="1" ht="19.899999999999999" customHeight="1" x14ac:dyDescent="0.2">
      <c r="A25" s="83"/>
      <c r="B25" s="61" t="s">
        <v>126</v>
      </c>
      <c r="C25" s="62" t="s">
        <v>99</v>
      </c>
      <c r="D25" s="73"/>
      <c r="E25" s="61" t="s">
        <v>99</v>
      </c>
      <c r="F25" s="62" t="s">
        <v>99</v>
      </c>
      <c r="G25" s="50"/>
      <c r="H25" s="50"/>
    </row>
    <row r="26" spans="1:8" s="59" customFormat="1" ht="19.899999999999999" customHeight="1" x14ac:dyDescent="0.2">
      <c r="A26" s="84"/>
      <c r="B26" s="74" t="s">
        <v>127</v>
      </c>
      <c r="C26" s="75">
        <f>SUM(C11:C24)</f>
        <v>21933.35</v>
      </c>
      <c r="D26" s="76"/>
      <c r="E26" s="74" t="s">
        <v>128</v>
      </c>
      <c r="F26" s="75">
        <f>SUM(F11:F24)</f>
        <v>21933.35</v>
      </c>
      <c r="G26" s="50"/>
      <c r="H26" s="50"/>
    </row>
    <row r="27" spans="1:8" s="59" customFormat="1" ht="19.899999999999999" customHeight="1" x14ac:dyDescent="0.2">
      <c r="A27" s="83"/>
      <c r="B27" s="61" t="s">
        <v>99</v>
      </c>
      <c r="C27" s="62" t="s">
        <v>99</v>
      </c>
      <c r="G27" s="50"/>
      <c r="H27" s="50"/>
    </row>
    <row r="28" spans="1:8" s="59" customFormat="1" ht="19.899999999999999" customHeight="1" x14ac:dyDescent="0.2">
      <c r="A28" s="84"/>
      <c r="B28" s="61"/>
      <c r="C28" s="62"/>
      <c r="E28" s="61" t="s">
        <v>99</v>
      </c>
      <c r="F28" s="62" t="s">
        <v>99</v>
      </c>
      <c r="G28" s="50"/>
      <c r="H28" s="50"/>
    </row>
    <row r="29" spans="1:8" s="59" customFormat="1" ht="19.899999999999999" customHeight="1" x14ac:dyDescent="0.2">
      <c r="A29" s="83"/>
      <c r="B29" s="61"/>
      <c r="C29" s="62"/>
      <c r="E29" s="61"/>
      <c r="F29" s="62"/>
      <c r="G29" s="50"/>
      <c r="H29" s="50"/>
    </row>
    <row r="30" spans="1:8" s="59" customFormat="1" ht="19.899999999999999" customHeight="1" x14ac:dyDescent="0.2">
      <c r="A30" s="84"/>
      <c r="B30" s="61"/>
      <c r="C30" s="62"/>
      <c r="E30" s="61"/>
      <c r="F30" s="62"/>
      <c r="G30" s="50"/>
      <c r="H30" s="50"/>
    </row>
    <row r="31" spans="1:8" s="59" customFormat="1" ht="19.899999999999999" customHeight="1" x14ac:dyDescent="0.2">
      <c r="A31" s="83"/>
      <c r="B31" s="61"/>
      <c r="C31" s="62"/>
      <c r="E31" s="61"/>
      <c r="F31" s="62"/>
      <c r="G31" s="50"/>
      <c r="H31" s="50"/>
    </row>
    <row r="32" spans="1:8" s="59" customFormat="1" ht="19.899999999999999" customHeight="1" x14ac:dyDescent="0.2">
      <c r="A32" s="84"/>
      <c r="B32" s="61"/>
      <c r="C32" s="62"/>
      <c r="E32" s="61"/>
      <c r="F32" s="62"/>
      <c r="G32" s="50"/>
      <c r="H32" s="50"/>
    </row>
    <row r="33" spans="1:8" s="59" customFormat="1" ht="19.899999999999999" customHeight="1" x14ac:dyDescent="0.2">
      <c r="A33" s="83"/>
      <c r="B33" s="61"/>
      <c r="C33" s="62"/>
      <c r="E33" s="61"/>
      <c r="F33" s="62"/>
      <c r="G33" s="50"/>
      <c r="H33" s="50"/>
    </row>
    <row r="34" spans="1:8" s="59" customFormat="1" ht="19.899999999999999" customHeight="1" x14ac:dyDescent="0.2">
      <c r="A34" s="84"/>
      <c r="B34" s="61"/>
      <c r="C34" s="62"/>
      <c r="E34" s="61"/>
      <c r="F34" s="62"/>
      <c r="G34" s="50"/>
      <c r="H34" s="50"/>
    </row>
    <row r="35" spans="1:8" s="59" customFormat="1" ht="19.899999999999999" customHeight="1" x14ac:dyDescent="0.2">
      <c r="A35" s="83"/>
      <c r="B35" s="61"/>
      <c r="C35" s="62"/>
      <c r="E35" s="61"/>
      <c r="F35" s="62"/>
      <c r="G35" s="50"/>
      <c r="H35" s="50"/>
    </row>
    <row r="36" spans="1:8" s="59" customFormat="1" ht="19.899999999999999" customHeight="1" x14ac:dyDescent="0.2">
      <c r="A36" s="84"/>
      <c r="B36" s="61"/>
      <c r="C36" s="62"/>
      <c r="E36" s="61"/>
      <c r="F36" s="62"/>
      <c r="G36" s="50"/>
      <c r="H36" s="50"/>
    </row>
    <row r="37" spans="1:8" s="59" customFormat="1" ht="19.899999999999999" customHeight="1" x14ac:dyDescent="0.2">
      <c r="A37" s="83"/>
      <c r="B37" s="61"/>
      <c r="C37" s="62"/>
      <c r="E37" s="61"/>
      <c r="F37" s="62"/>
      <c r="G37" s="50"/>
      <c r="H37" s="50"/>
    </row>
    <row r="38" spans="1:8" s="59" customFormat="1" ht="19.899999999999999" customHeight="1" x14ac:dyDescent="0.2">
      <c r="A38" s="84"/>
      <c r="B38" s="61"/>
      <c r="C38" s="62"/>
      <c r="E38" s="61"/>
      <c r="F38" s="62"/>
      <c r="G38" s="50"/>
      <c r="H38" s="50"/>
    </row>
    <row r="39" spans="1:8" s="59" customFormat="1" ht="19.899999999999999" customHeight="1" x14ac:dyDescent="0.2">
      <c r="A39" s="83"/>
      <c r="B39" s="61"/>
      <c r="C39" s="62"/>
      <c r="E39" s="61"/>
      <c r="F39" s="62"/>
      <c r="G39" s="50"/>
      <c r="H39" s="50"/>
    </row>
    <row r="40" spans="1:8" s="59" customFormat="1" ht="19.899999999999999" customHeight="1" x14ac:dyDescent="0.2">
      <c r="A40" s="84"/>
      <c r="B40" s="61"/>
      <c r="C40" s="62"/>
      <c r="E40" s="61"/>
      <c r="F40" s="62"/>
      <c r="G40" s="50"/>
      <c r="H40" s="50"/>
    </row>
    <row r="41" spans="1:8" s="59" customFormat="1" ht="19.899999999999999" customHeight="1" x14ac:dyDescent="0.2">
      <c r="A41" s="83"/>
      <c r="B41" s="61"/>
      <c r="C41" s="62"/>
      <c r="E41" s="61"/>
      <c r="F41" s="62"/>
      <c r="G41" s="50"/>
      <c r="H41" s="50"/>
    </row>
    <row r="42" spans="1:8" s="59" customFormat="1" ht="19.899999999999999" customHeight="1" x14ac:dyDescent="0.2">
      <c r="A42" s="84"/>
      <c r="B42" s="61"/>
      <c r="C42" s="62"/>
      <c r="E42" s="61"/>
      <c r="F42" s="62"/>
      <c r="G42" s="50"/>
      <c r="H42" s="50"/>
    </row>
    <row r="43" spans="1:8" s="59" customFormat="1" ht="19.899999999999999" customHeight="1" x14ac:dyDescent="0.2">
      <c r="A43" s="83"/>
      <c r="B43" s="61"/>
      <c r="C43" s="62"/>
      <c r="E43" s="61"/>
      <c r="F43" s="62"/>
      <c r="G43" s="50"/>
      <c r="H43" s="50"/>
    </row>
    <row r="44" spans="1:8" s="59" customFormat="1" ht="19.899999999999999" customHeight="1" x14ac:dyDescent="0.2">
      <c r="A44" s="84"/>
      <c r="B44" s="61"/>
      <c r="C44" s="62"/>
      <c r="E44" s="61"/>
      <c r="F44" s="62"/>
      <c r="G44" s="50"/>
      <c r="H44" s="50"/>
    </row>
    <row r="45" spans="1:8" s="59" customFormat="1" ht="19.899999999999999" customHeight="1" x14ac:dyDescent="0.2">
      <c r="A45" s="83"/>
      <c r="B45" s="61"/>
      <c r="C45" s="62"/>
      <c r="E45" s="61"/>
      <c r="F45" s="62"/>
      <c r="G45" s="50"/>
      <c r="H45" s="50"/>
    </row>
    <row r="46" spans="1:8" s="59" customFormat="1" ht="19.899999999999999" customHeight="1" x14ac:dyDescent="0.2">
      <c r="A46" s="84"/>
      <c r="B46" s="61"/>
      <c r="C46" s="62"/>
      <c r="E46" s="61"/>
      <c r="F46" s="62"/>
      <c r="G46" s="50"/>
      <c r="H46" s="50"/>
    </row>
    <row r="47" spans="1:8" s="59" customFormat="1" ht="19.899999999999999" customHeight="1" x14ac:dyDescent="0.2">
      <c r="A47" s="83"/>
      <c r="B47" s="61"/>
      <c r="C47" s="62"/>
      <c r="E47" s="61"/>
      <c r="F47" s="62"/>
      <c r="G47" s="50"/>
      <c r="H47" s="50"/>
    </row>
    <row r="48" spans="1:8" s="59" customFormat="1" ht="19.899999999999999" customHeight="1" x14ac:dyDescent="0.2">
      <c r="A48" s="84"/>
      <c r="B48" s="61"/>
      <c r="C48" s="62"/>
      <c r="E48" s="61"/>
      <c r="F48" s="62"/>
      <c r="G48" s="50"/>
      <c r="H48" s="50"/>
    </row>
    <row r="49" spans="1:8" s="59" customFormat="1" ht="19.899999999999999" customHeight="1" x14ac:dyDescent="0.2">
      <c r="A49" s="83"/>
      <c r="B49" s="61"/>
      <c r="C49" s="62"/>
      <c r="E49" s="61"/>
      <c r="F49" s="62"/>
      <c r="G49" s="50"/>
      <c r="H49" s="50"/>
    </row>
    <row r="50" spans="1:8" s="59" customFormat="1" ht="19.899999999999999" customHeight="1" x14ac:dyDescent="0.2">
      <c r="A50" s="84"/>
      <c r="B50" s="61"/>
      <c r="C50" s="62"/>
      <c r="E50" s="61"/>
      <c r="F50" s="62"/>
      <c r="G50" s="50"/>
      <c r="H50" s="50"/>
    </row>
    <row r="51" spans="1:8" s="59" customFormat="1" ht="19.899999999999999" customHeight="1" x14ac:dyDescent="0.2">
      <c r="A51" s="83"/>
      <c r="B51" s="61"/>
      <c r="C51" s="62"/>
      <c r="E51" s="61"/>
      <c r="F51" s="62"/>
      <c r="G51" s="50"/>
      <c r="H51" s="50"/>
    </row>
    <row r="52" spans="1:8" s="59" customFormat="1" ht="19.899999999999999" customHeight="1" x14ac:dyDescent="0.2">
      <c r="A52" s="84"/>
      <c r="B52" s="61"/>
      <c r="C52" s="62"/>
      <c r="E52" s="61"/>
      <c r="F52" s="62"/>
      <c r="G52" s="50"/>
      <c r="H52" s="50"/>
    </row>
    <row r="53" spans="1:8" s="59" customFormat="1" ht="19.899999999999999" customHeight="1" x14ac:dyDescent="0.2">
      <c r="A53" s="83"/>
      <c r="B53" s="61"/>
      <c r="C53" s="62"/>
      <c r="E53" s="61"/>
      <c r="F53" s="62"/>
      <c r="G53" s="50"/>
      <c r="H53" s="50"/>
    </row>
    <row r="54" spans="1:8" s="59" customFormat="1" ht="19.899999999999999" customHeight="1" x14ac:dyDescent="0.2">
      <c r="A54" s="84"/>
      <c r="B54" s="61"/>
      <c r="C54" s="62"/>
      <c r="E54" s="61"/>
      <c r="F54" s="62"/>
      <c r="G54" s="50"/>
      <c r="H54" s="50"/>
    </row>
    <row r="55" spans="1:8" s="59" customFormat="1" ht="19.899999999999999" customHeight="1" x14ac:dyDescent="0.2">
      <c r="A55" s="83"/>
      <c r="B55" s="61"/>
      <c r="C55" s="62"/>
      <c r="E55" s="61"/>
      <c r="F55" s="62"/>
      <c r="G55" s="50"/>
      <c r="H55" s="50"/>
    </row>
    <row r="56" spans="1:8" s="59" customFormat="1" ht="19.899999999999999" customHeight="1" x14ac:dyDescent="0.2">
      <c r="A56" s="84"/>
      <c r="B56" s="61"/>
      <c r="C56" s="62"/>
      <c r="E56" s="61"/>
      <c r="F56" s="62"/>
      <c r="G56" s="50"/>
      <c r="H56" s="50"/>
    </row>
    <row r="57" spans="1:8" s="59" customFormat="1" ht="19.899999999999999" customHeight="1" x14ac:dyDescent="0.2">
      <c r="A57" s="83"/>
      <c r="B57" s="61"/>
      <c r="C57" s="62"/>
      <c r="E57" s="61"/>
      <c r="F57" s="62"/>
      <c r="G57" s="50"/>
      <c r="H57" s="50"/>
    </row>
    <row r="58" spans="1:8" s="59" customFormat="1" ht="19.899999999999999" customHeight="1" x14ac:dyDescent="0.2">
      <c r="A58" s="84"/>
      <c r="B58" s="61"/>
      <c r="C58" s="62"/>
      <c r="E58" s="61"/>
      <c r="F58" s="62"/>
      <c r="G58" s="50"/>
      <c r="H58" s="50"/>
    </row>
    <row r="59" spans="1:8" s="59" customFormat="1" ht="19.899999999999999" customHeight="1" x14ac:dyDescent="0.2">
      <c r="A59" s="83"/>
      <c r="B59" s="61"/>
      <c r="C59" s="62"/>
      <c r="E59" s="61"/>
      <c r="F59" s="62"/>
      <c r="G59" s="50"/>
      <c r="H59" s="50"/>
    </row>
    <row r="60" spans="1:8" s="59" customFormat="1" ht="19.899999999999999" customHeight="1" x14ac:dyDescent="0.2">
      <c r="A60" s="84"/>
      <c r="B60" s="61"/>
      <c r="C60" s="62"/>
      <c r="E60" s="61"/>
      <c r="F60" s="62"/>
      <c r="G60" s="50"/>
      <c r="H60" s="50"/>
    </row>
    <row r="61" spans="1:8" s="59" customFormat="1" ht="19.899999999999999" customHeight="1" x14ac:dyDescent="0.2">
      <c r="A61" s="83"/>
      <c r="B61" s="61"/>
      <c r="C61" s="62"/>
      <c r="E61" s="61"/>
      <c r="F61" s="62"/>
      <c r="G61" s="50"/>
      <c r="H61" s="50"/>
    </row>
    <row r="62" spans="1:8" s="59" customFormat="1" ht="19.899999999999999" customHeight="1" x14ac:dyDescent="0.2">
      <c r="A62" s="84"/>
      <c r="B62" s="61"/>
      <c r="C62" s="62"/>
      <c r="E62" s="61"/>
      <c r="F62" s="62"/>
      <c r="G62" s="50"/>
      <c r="H62" s="50"/>
    </row>
    <row r="63" spans="1:8" s="59" customFormat="1" ht="19.899999999999999" customHeight="1" x14ac:dyDescent="0.2">
      <c r="A63" s="83"/>
      <c r="B63" s="61"/>
      <c r="C63" s="62"/>
      <c r="E63" s="61"/>
      <c r="F63" s="62"/>
      <c r="G63" s="50"/>
      <c r="H63" s="50"/>
    </row>
    <row r="64" spans="1:8" s="59" customFormat="1" ht="19.899999999999999" customHeight="1" x14ac:dyDescent="0.2">
      <c r="A64" s="84"/>
      <c r="B64" s="61"/>
      <c r="C64" s="62"/>
      <c r="E64" s="61"/>
      <c r="F64" s="62"/>
      <c r="G64" s="50"/>
      <c r="H64" s="50"/>
    </row>
    <row r="65" spans="1:8" s="59" customFormat="1" ht="19.899999999999999" customHeight="1" x14ac:dyDescent="0.2">
      <c r="A65" s="83"/>
      <c r="B65" s="61"/>
      <c r="C65" s="62"/>
      <c r="E65" s="61"/>
      <c r="F65" s="62"/>
      <c r="G65" s="50"/>
      <c r="H65" s="50"/>
    </row>
    <row r="66" spans="1:8" s="59" customFormat="1" ht="19.899999999999999" customHeight="1" x14ac:dyDescent="0.2">
      <c r="A66" s="84"/>
      <c r="B66" s="61"/>
      <c r="C66" s="62"/>
      <c r="E66" s="61"/>
      <c r="F66" s="62"/>
      <c r="G66" s="50"/>
      <c r="H66" s="50"/>
    </row>
    <row r="67" spans="1:8" s="59" customFormat="1" ht="19.899999999999999" customHeight="1" x14ac:dyDescent="0.2">
      <c r="A67" s="83"/>
      <c r="B67" s="61"/>
      <c r="C67" s="62"/>
      <c r="E67" s="61"/>
      <c r="F67" s="62"/>
      <c r="G67" s="50"/>
      <c r="H67" s="50"/>
    </row>
    <row r="68" spans="1:8" s="59" customFormat="1" ht="19.899999999999999" customHeight="1" x14ac:dyDescent="0.2">
      <c r="A68" s="84"/>
      <c r="B68" s="61"/>
      <c r="C68" s="62"/>
      <c r="E68" s="61"/>
      <c r="F68" s="62"/>
      <c r="G68" s="50"/>
      <c r="H68" s="50"/>
    </row>
    <row r="69" spans="1:8" s="59" customFormat="1" ht="19.899999999999999" customHeight="1" x14ac:dyDescent="0.2">
      <c r="A69" s="83"/>
      <c r="B69" s="61"/>
      <c r="C69" s="62"/>
      <c r="E69" s="61"/>
      <c r="F69" s="62"/>
      <c r="G69" s="50"/>
      <c r="H69" s="50"/>
    </row>
    <row r="70" spans="1:8" s="59" customFormat="1" ht="19.899999999999999" customHeight="1" x14ac:dyDescent="0.2">
      <c r="A70" s="84"/>
      <c r="B70" s="61"/>
      <c r="C70" s="62"/>
      <c r="E70" s="61"/>
      <c r="F70" s="62"/>
      <c r="G70" s="50"/>
      <c r="H70" s="50"/>
    </row>
    <row r="71" spans="1:8" s="59" customFormat="1" ht="19.899999999999999" customHeight="1" x14ac:dyDescent="0.2">
      <c r="A71" s="83"/>
      <c r="B71" s="61"/>
      <c r="C71" s="62"/>
      <c r="E71" s="61"/>
      <c r="F71" s="62"/>
      <c r="G71" s="50"/>
      <c r="H71" s="50"/>
    </row>
    <row r="72" spans="1:8" s="59" customFormat="1" ht="19.899999999999999" customHeight="1" x14ac:dyDescent="0.2">
      <c r="A72" s="84"/>
      <c r="B72" s="61"/>
      <c r="C72" s="62"/>
      <c r="E72" s="61"/>
      <c r="F72" s="62"/>
      <c r="G72" s="50"/>
      <c r="H72" s="50"/>
    </row>
    <row r="73" spans="1:8" s="59" customFormat="1" ht="19.899999999999999" customHeight="1" x14ac:dyDescent="0.2">
      <c r="A73" s="83"/>
      <c r="B73" s="61"/>
      <c r="C73" s="62"/>
      <c r="E73" s="61"/>
      <c r="F73" s="62"/>
      <c r="G73" s="50"/>
      <c r="H73" s="50"/>
    </row>
    <row r="74" spans="1:8" s="59" customFormat="1" ht="19.899999999999999" customHeight="1" x14ac:dyDescent="0.2">
      <c r="A74" s="84"/>
      <c r="B74" s="61"/>
      <c r="C74" s="62"/>
      <c r="E74" s="61"/>
      <c r="F74" s="62"/>
      <c r="G74" s="50"/>
      <c r="H74" s="50"/>
    </row>
    <row r="75" spans="1:8" s="59" customFormat="1" ht="19.899999999999999" customHeight="1" x14ac:dyDescent="0.2">
      <c r="A75" s="83"/>
      <c r="B75" s="61"/>
      <c r="C75" s="62"/>
      <c r="E75" s="61"/>
      <c r="F75" s="62"/>
      <c r="G75" s="50"/>
      <c r="H75" s="50"/>
    </row>
    <row r="76" spans="1:8" s="59" customFormat="1" ht="19.899999999999999" customHeight="1" x14ac:dyDescent="0.2">
      <c r="A76" s="84"/>
      <c r="B76" s="61"/>
      <c r="C76" s="62"/>
      <c r="E76" s="61"/>
      <c r="F76" s="62"/>
      <c r="G76" s="50"/>
      <c r="H76" s="50"/>
    </row>
    <row r="77" spans="1:8" s="59" customFormat="1" ht="19.899999999999999" customHeight="1" x14ac:dyDescent="0.2">
      <c r="A77" s="83"/>
      <c r="B77" s="61"/>
      <c r="C77" s="62"/>
      <c r="E77" s="61"/>
      <c r="F77" s="62"/>
      <c r="G77" s="50"/>
      <c r="H77" s="50"/>
    </row>
    <row r="78" spans="1:8" s="59" customFormat="1" ht="19.899999999999999" customHeight="1" x14ac:dyDescent="0.2">
      <c r="A78" s="84"/>
      <c r="B78" s="61"/>
      <c r="C78" s="62"/>
      <c r="E78" s="61"/>
      <c r="F78" s="62"/>
      <c r="G78" s="50"/>
      <c r="H78" s="50"/>
    </row>
    <row r="79" spans="1:8" s="59" customFormat="1" ht="19.899999999999999" customHeight="1" x14ac:dyDescent="0.2">
      <c r="A79" s="83"/>
      <c r="B79" s="61"/>
      <c r="C79" s="62"/>
      <c r="E79" s="61"/>
      <c r="F79" s="62"/>
      <c r="G79" s="50"/>
      <c r="H79" s="50"/>
    </row>
    <row r="80" spans="1:8" s="59" customFormat="1" ht="19.899999999999999" customHeight="1" x14ac:dyDescent="0.2">
      <c r="A80" s="84"/>
      <c r="B80" s="61"/>
      <c r="C80" s="62"/>
      <c r="E80" s="61"/>
      <c r="F80" s="62"/>
      <c r="G80" s="50"/>
      <c r="H80" s="50"/>
    </row>
    <row r="81" spans="1:8" s="59" customFormat="1" ht="19.899999999999999" customHeight="1" x14ac:dyDescent="0.2">
      <c r="A81" s="83"/>
      <c r="B81" s="61"/>
      <c r="C81" s="62"/>
      <c r="E81" s="61"/>
      <c r="F81" s="62"/>
      <c r="G81" s="50"/>
      <c r="H81" s="50"/>
    </row>
    <row r="82" spans="1:8" s="59" customFormat="1" ht="19.899999999999999" customHeight="1" x14ac:dyDescent="0.2">
      <c r="A82" s="84"/>
      <c r="B82" s="61"/>
      <c r="C82" s="62"/>
      <c r="E82" s="61"/>
      <c r="F82" s="62"/>
      <c r="G82" s="50"/>
      <c r="H82" s="50"/>
    </row>
    <row r="83" spans="1:8" s="59" customFormat="1" ht="19.899999999999999" customHeight="1" x14ac:dyDescent="0.2">
      <c r="A83" s="83"/>
      <c r="B83" s="61"/>
      <c r="C83" s="62"/>
      <c r="E83" s="61"/>
      <c r="F83" s="62"/>
      <c r="G83" s="50"/>
      <c r="H83" s="50"/>
    </row>
    <row r="84" spans="1:8" s="59" customFormat="1" ht="19.899999999999999" customHeight="1" x14ac:dyDescent="0.2">
      <c r="A84" s="84"/>
      <c r="B84" s="61"/>
      <c r="C84" s="62"/>
      <c r="E84" s="61"/>
      <c r="F84" s="62"/>
      <c r="G84" s="50"/>
      <c r="H84" s="50"/>
    </row>
    <row r="85" spans="1:8" s="59" customFormat="1" ht="19.899999999999999" customHeight="1" x14ac:dyDescent="0.2">
      <c r="A85" s="83"/>
      <c r="B85" s="61"/>
      <c r="C85" s="62"/>
      <c r="E85" s="61"/>
      <c r="F85" s="62"/>
      <c r="G85" s="50"/>
      <c r="H85" s="50"/>
    </row>
    <row r="86" spans="1:8" s="59" customFormat="1" ht="19.899999999999999" customHeight="1" x14ac:dyDescent="0.2">
      <c r="A86" s="84"/>
      <c r="B86" s="61"/>
      <c r="C86" s="62"/>
      <c r="E86" s="61"/>
      <c r="F86" s="62"/>
      <c r="G86" s="50"/>
      <c r="H86" s="50"/>
    </row>
    <row r="87" spans="1:8" s="59" customFormat="1" ht="19.899999999999999" customHeight="1" x14ac:dyDescent="0.2">
      <c r="A87" s="83"/>
      <c r="B87" s="61"/>
      <c r="C87" s="62"/>
      <c r="E87" s="61"/>
      <c r="F87" s="62"/>
      <c r="G87" s="50"/>
      <c r="H87" s="50"/>
    </row>
    <row r="88" spans="1:8" s="59" customFormat="1" ht="19.899999999999999" customHeight="1" x14ac:dyDescent="0.2">
      <c r="A88" s="84"/>
      <c r="B88" s="61"/>
      <c r="C88" s="62"/>
      <c r="E88" s="61"/>
      <c r="F88" s="62"/>
      <c r="G88" s="50"/>
      <c r="H88" s="50"/>
    </row>
    <row r="89" spans="1:8" s="59" customFormat="1" ht="19.899999999999999" customHeight="1" x14ac:dyDescent="0.2">
      <c r="A89" s="83"/>
      <c r="B89" s="61"/>
      <c r="C89" s="62"/>
      <c r="E89" s="61"/>
      <c r="F89" s="62"/>
      <c r="G89" s="50"/>
      <c r="H89" s="50"/>
    </row>
    <row r="90" spans="1:8" s="59" customFormat="1" ht="19.899999999999999" customHeight="1" x14ac:dyDescent="0.2">
      <c r="A90" s="84"/>
      <c r="B90" s="61"/>
      <c r="C90" s="62"/>
      <c r="E90" s="61"/>
      <c r="F90" s="62"/>
      <c r="G90" s="50"/>
      <c r="H90" s="50"/>
    </row>
    <row r="91" spans="1:8" s="59" customFormat="1" ht="19.899999999999999" customHeight="1" x14ac:dyDescent="0.2">
      <c r="A91" s="83"/>
      <c r="B91" s="61"/>
      <c r="C91" s="62"/>
      <c r="E91" s="61"/>
      <c r="F91" s="62"/>
      <c r="G91" s="50"/>
      <c r="H91" s="50"/>
    </row>
    <row r="92" spans="1:8" s="59" customFormat="1" ht="19.899999999999999" customHeight="1" x14ac:dyDescent="0.2">
      <c r="A92" s="84"/>
      <c r="B92" s="61"/>
      <c r="C92" s="62"/>
      <c r="E92" s="61"/>
      <c r="F92" s="62"/>
      <c r="G92" s="50"/>
      <c r="H92" s="50"/>
    </row>
    <row r="93" spans="1:8" s="59" customFormat="1" ht="19.899999999999999" customHeight="1" x14ac:dyDescent="0.2">
      <c r="A93" s="83"/>
      <c r="B93" s="61"/>
      <c r="C93" s="62"/>
      <c r="E93" s="61"/>
      <c r="F93" s="62"/>
      <c r="G93" s="50"/>
      <c r="H93" s="50"/>
    </row>
    <row r="94" spans="1:8" s="59" customFormat="1" ht="19.899999999999999" customHeight="1" x14ac:dyDescent="0.2">
      <c r="A94" s="84"/>
      <c r="B94" s="61"/>
      <c r="C94" s="62"/>
      <c r="E94" s="61"/>
      <c r="F94" s="62"/>
      <c r="G94" s="50"/>
      <c r="H94" s="50"/>
    </row>
    <row r="95" spans="1:8" s="59" customFormat="1" ht="19.899999999999999" customHeight="1" x14ac:dyDescent="0.2">
      <c r="A95" s="83"/>
      <c r="B95" s="61"/>
      <c r="C95" s="62"/>
      <c r="E95" s="61"/>
      <c r="F95" s="62"/>
      <c r="G95" s="50"/>
      <c r="H95" s="50"/>
    </row>
    <row r="96" spans="1:8" s="59" customFormat="1" ht="19.899999999999999" customHeight="1" x14ac:dyDescent="0.2">
      <c r="A96" s="84"/>
      <c r="B96" s="61"/>
      <c r="C96" s="62"/>
      <c r="E96" s="61"/>
      <c r="F96" s="62"/>
      <c r="G96" s="50"/>
      <c r="H96" s="50"/>
    </row>
    <row r="97" spans="1:8" s="50" customFormat="1" ht="19.899999999999999" customHeight="1" x14ac:dyDescent="0.2">
      <c r="A97" s="83"/>
      <c r="B97" s="77" t="s">
        <v>137</v>
      </c>
      <c r="C97" s="78"/>
      <c r="E97" s="77"/>
      <c r="F97" s="78"/>
    </row>
    <row r="98" spans="1:8" s="50" customFormat="1" ht="19.899999999999999" customHeight="1" x14ac:dyDescent="0.2">
      <c r="A98" s="83"/>
      <c r="C98" s="51"/>
      <c r="E98" s="77"/>
      <c r="F98" s="78"/>
    </row>
    <row r="99" spans="1:8" s="59" customFormat="1" ht="19.899999999999999" hidden="1" customHeight="1" x14ac:dyDescent="0.2">
      <c r="A99" s="83"/>
      <c r="B99" s="57"/>
      <c r="C99" s="58"/>
      <c r="E99" s="57"/>
      <c r="F99" s="58"/>
      <c r="G99" s="50"/>
      <c r="H99" s="50"/>
    </row>
    <row r="100" spans="1:8" s="59" customFormat="1" ht="19.899999999999999" hidden="1" customHeight="1" x14ac:dyDescent="0.2">
      <c r="A100" s="83"/>
      <c r="B100" s="57"/>
      <c r="C100" s="58"/>
      <c r="E100" s="57"/>
      <c r="F100" s="58"/>
      <c r="G100" s="50"/>
      <c r="H100" s="50"/>
    </row>
    <row r="101" spans="1:8" s="59" customFormat="1" ht="19.899999999999999" hidden="1" customHeight="1" x14ac:dyDescent="0.2">
      <c r="A101" s="83"/>
      <c r="B101" s="57"/>
      <c r="C101" s="58"/>
      <c r="E101" s="57"/>
      <c r="F101" s="58"/>
      <c r="G101" s="50"/>
      <c r="H101" s="50"/>
    </row>
    <row r="102" spans="1:8" s="59" customFormat="1" ht="19.899999999999999" hidden="1" customHeight="1" x14ac:dyDescent="0.2">
      <c r="A102" s="83"/>
      <c r="B102" s="57"/>
      <c r="C102" s="58"/>
      <c r="E102" s="57"/>
      <c r="F102" s="58"/>
      <c r="G102" s="50"/>
      <c r="H102" s="50"/>
    </row>
    <row r="103" spans="1:8" s="59" customFormat="1" ht="19.899999999999999" hidden="1" customHeight="1" x14ac:dyDescent="0.2">
      <c r="A103" s="83"/>
      <c r="B103" s="57"/>
      <c r="C103" s="58"/>
      <c r="E103" s="57"/>
      <c r="F103" s="58"/>
      <c r="G103" s="50"/>
      <c r="H103" s="50"/>
    </row>
    <row r="104" spans="1:8" s="59" customFormat="1" ht="19.899999999999999" hidden="1" customHeight="1" x14ac:dyDescent="0.2">
      <c r="A104" s="83"/>
      <c r="B104" s="57"/>
      <c r="C104" s="58"/>
      <c r="E104" s="57"/>
      <c r="F104" s="58"/>
      <c r="G104" s="50"/>
      <c r="H104" s="50"/>
    </row>
    <row r="105" spans="1:8" s="59" customFormat="1" ht="19.899999999999999" hidden="1" customHeight="1" x14ac:dyDescent="0.2">
      <c r="A105" s="83"/>
      <c r="B105" s="57"/>
      <c r="C105" s="58"/>
      <c r="E105" s="57"/>
      <c r="F105" s="58"/>
      <c r="G105" s="50"/>
      <c r="H105" s="50"/>
    </row>
    <row r="106" spans="1:8" s="59" customFormat="1" ht="19.899999999999999" hidden="1" customHeight="1" x14ac:dyDescent="0.2">
      <c r="A106" s="83"/>
      <c r="B106" s="57"/>
      <c r="C106" s="58"/>
      <c r="E106" s="57"/>
      <c r="F106" s="58"/>
      <c r="G106" s="50"/>
      <c r="H106" s="50"/>
    </row>
    <row r="107" spans="1:8" s="59" customFormat="1" ht="19.899999999999999" hidden="1" customHeight="1" x14ac:dyDescent="0.2">
      <c r="A107" s="83"/>
      <c r="B107" s="57"/>
      <c r="C107" s="58"/>
      <c r="E107" s="57"/>
      <c r="F107" s="58"/>
      <c r="G107" s="50"/>
      <c r="H107" s="50"/>
    </row>
    <row r="108" spans="1:8" s="59" customFormat="1" ht="19.899999999999999" hidden="1" customHeight="1" x14ac:dyDescent="0.2">
      <c r="A108" s="83"/>
      <c r="B108" s="57"/>
      <c r="C108" s="58"/>
      <c r="E108" s="57"/>
      <c r="F108" s="58"/>
      <c r="G108" s="50"/>
      <c r="H108" s="50"/>
    </row>
    <row r="109" spans="1:8" s="59" customFormat="1" ht="19.899999999999999" hidden="1" customHeight="1" x14ac:dyDescent="0.2">
      <c r="A109" s="83"/>
      <c r="B109" s="57"/>
      <c r="C109" s="58"/>
      <c r="E109" s="57"/>
      <c r="F109" s="58"/>
      <c r="G109" s="50"/>
      <c r="H109" s="50"/>
    </row>
    <row r="110" spans="1:8" s="59" customFormat="1" ht="19.899999999999999" hidden="1" customHeight="1" x14ac:dyDescent="0.2">
      <c r="A110" s="83"/>
      <c r="B110" s="57"/>
      <c r="C110" s="58"/>
      <c r="E110" s="57"/>
      <c r="F110" s="58"/>
      <c r="G110" s="50"/>
      <c r="H110" s="50"/>
    </row>
    <row r="111" spans="1:8" s="59" customFormat="1" ht="19.899999999999999" hidden="1" customHeight="1" x14ac:dyDescent="0.2">
      <c r="A111" s="83"/>
      <c r="B111" s="57"/>
      <c r="C111" s="58"/>
      <c r="E111" s="57"/>
      <c r="F111" s="58"/>
      <c r="G111" s="50"/>
      <c r="H111" s="50"/>
    </row>
    <row r="112" spans="1:8" s="59" customFormat="1" ht="19.899999999999999" hidden="1" customHeight="1" x14ac:dyDescent="0.2">
      <c r="A112" s="83"/>
      <c r="B112" s="57"/>
      <c r="C112" s="58"/>
      <c r="E112" s="57"/>
      <c r="F112" s="58"/>
      <c r="G112" s="50"/>
      <c r="H112" s="50"/>
    </row>
    <row r="113" spans="1:8" s="59" customFormat="1" ht="19.899999999999999" hidden="1" customHeight="1" x14ac:dyDescent="0.2">
      <c r="A113" s="83"/>
      <c r="B113" s="57"/>
      <c r="C113" s="58"/>
      <c r="E113" s="57"/>
      <c r="F113" s="58"/>
      <c r="G113" s="50"/>
      <c r="H113" s="50"/>
    </row>
    <row r="114" spans="1:8" s="59" customFormat="1" ht="19.899999999999999" hidden="1" customHeight="1" x14ac:dyDescent="0.2">
      <c r="A114" s="83"/>
      <c r="B114" s="57"/>
      <c r="C114" s="58"/>
      <c r="E114" s="57"/>
      <c r="F114" s="58"/>
      <c r="G114" s="50"/>
      <c r="H114" s="50"/>
    </row>
    <row r="115" spans="1:8" s="59" customFormat="1" ht="19.899999999999999" hidden="1" customHeight="1" x14ac:dyDescent="0.2">
      <c r="A115" s="83"/>
      <c r="B115" s="57"/>
      <c r="C115" s="58"/>
      <c r="E115" s="57"/>
      <c r="F115" s="58"/>
      <c r="G115" s="50"/>
      <c r="H115" s="50"/>
    </row>
    <row r="116" spans="1:8" s="59" customFormat="1" ht="19.899999999999999" hidden="1" customHeight="1" x14ac:dyDescent="0.2">
      <c r="A116" s="83"/>
      <c r="B116" s="57"/>
      <c r="C116" s="58"/>
      <c r="E116" s="57"/>
      <c r="F116" s="58"/>
      <c r="G116" s="50"/>
      <c r="H116" s="50"/>
    </row>
    <row r="117" spans="1:8" s="59" customFormat="1" ht="19.899999999999999" hidden="1" customHeight="1" x14ac:dyDescent="0.2">
      <c r="A117" s="83"/>
      <c r="B117" s="57"/>
      <c r="C117" s="58"/>
      <c r="E117" s="57"/>
      <c r="F117" s="58"/>
      <c r="G117" s="50"/>
      <c r="H117" s="50"/>
    </row>
    <row r="118" spans="1:8" s="59" customFormat="1" ht="19.899999999999999" hidden="1" customHeight="1" x14ac:dyDescent="0.2">
      <c r="A118" s="83"/>
      <c r="B118" s="57"/>
      <c r="C118" s="58"/>
      <c r="E118" s="57"/>
      <c r="F118" s="58"/>
      <c r="G118" s="50"/>
      <c r="H118" s="50"/>
    </row>
    <row r="119" spans="1:8" s="59" customFormat="1" ht="19.899999999999999" hidden="1" customHeight="1" x14ac:dyDescent="0.2">
      <c r="A119" s="83"/>
      <c r="B119" s="57"/>
      <c r="C119" s="58"/>
      <c r="E119" s="57"/>
      <c r="F119" s="58"/>
      <c r="G119" s="50"/>
      <c r="H119" s="50"/>
    </row>
    <row r="120" spans="1:8" s="59" customFormat="1" ht="19.899999999999999" hidden="1" customHeight="1" x14ac:dyDescent="0.2">
      <c r="A120" s="83"/>
      <c r="B120" s="57"/>
      <c r="C120" s="58"/>
      <c r="E120" s="57"/>
      <c r="F120" s="58"/>
      <c r="G120" s="50"/>
      <c r="H120" s="50"/>
    </row>
    <row r="121" spans="1:8" s="59" customFormat="1" ht="19.899999999999999" hidden="1" customHeight="1" x14ac:dyDescent="0.2">
      <c r="A121" s="83"/>
      <c r="B121" s="57"/>
      <c r="C121" s="58"/>
      <c r="E121" s="57"/>
      <c r="F121" s="58"/>
      <c r="G121" s="50"/>
      <c r="H121" s="50"/>
    </row>
    <row r="122" spans="1:8" s="59" customFormat="1" ht="19.899999999999999" hidden="1" customHeight="1" x14ac:dyDescent="0.2">
      <c r="A122" s="83"/>
      <c r="B122" s="57"/>
      <c r="C122" s="58"/>
      <c r="E122" s="57"/>
      <c r="F122" s="58"/>
      <c r="G122" s="50"/>
      <c r="H122" s="50"/>
    </row>
    <row r="123" spans="1:8" s="59" customFormat="1" ht="19.899999999999999" hidden="1" customHeight="1" x14ac:dyDescent="0.2">
      <c r="A123" s="83"/>
      <c r="B123" s="57"/>
      <c r="C123" s="58"/>
      <c r="E123" s="57"/>
      <c r="F123" s="58"/>
      <c r="G123" s="50"/>
      <c r="H123" s="50"/>
    </row>
    <row r="124" spans="1:8" s="59" customFormat="1" ht="19.899999999999999" hidden="1" customHeight="1" x14ac:dyDescent="0.2">
      <c r="A124" s="83"/>
      <c r="B124" s="57"/>
      <c r="C124" s="58"/>
      <c r="E124" s="57"/>
      <c r="F124" s="58"/>
      <c r="G124" s="50"/>
      <c r="H124" s="50"/>
    </row>
    <row r="125" spans="1:8" s="59" customFormat="1" ht="19.899999999999999" hidden="1" customHeight="1" x14ac:dyDescent="0.2">
      <c r="A125" s="83"/>
      <c r="B125" s="57"/>
      <c r="C125" s="58"/>
      <c r="E125" s="57"/>
      <c r="F125" s="58"/>
      <c r="G125" s="50"/>
      <c r="H125" s="50"/>
    </row>
    <row r="126" spans="1:8" ht="15" hidden="1" x14ac:dyDescent="0.25">
      <c r="B126" s="57"/>
      <c r="C126" s="58"/>
      <c r="E126" s="57"/>
      <c r="F126" s="58"/>
    </row>
    <row r="127" spans="1:8" ht="15" hidden="1" x14ac:dyDescent="0.25">
      <c r="E127" s="57"/>
      <c r="F127" s="58"/>
    </row>
  </sheetData>
  <mergeCells count="3">
    <mergeCell ref="B5:F5"/>
    <mergeCell ref="B6:F6"/>
    <mergeCell ref="B7:F7"/>
  </mergeCells>
  <pageMargins left="0.70866141732283472" right="0.70866141732283472" top="0.74803149606299213" bottom="0.74803149606299213" header="0.31496062992125984" footer="0.31496062992125984"/>
  <pageSetup scale="5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97" customWidth="1"/>
    <col min="2" max="16384" width="12.42578125" style="97"/>
  </cols>
  <sheetData>
    <row r="4" spans="1:1" s="95" customFormat="1" ht="15.6" customHeight="1" x14ac:dyDescent="0.4">
      <c r="A4" s="94"/>
    </row>
    <row r="5" spans="1:1" s="95" customFormat="1" ht="15.6" customHeight="1" x14ac:dyDescent="0.4">
      <c r="A5" s="96"/>
    </row>
    <row r="40" spans="1:15" s="95" customFormat="1" ht="30" customHeight="1" x14ac:dyDescent="0.4">
      <c r="A40" s="106" t="s">
        <v>135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98"/>
      <c r="N40" s="98"/>
      <c r="O40" s="98"/>
    </row>
    <row r="41" spans="1:15" s="95" customFormat="1" ht="30" customHeight="1" x14ac:dyDescent="0.4">
      <c r="A41" s="107" t="s">
        <v>136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99"/>
      <c r="N41" s="99"/>
      <c r="O41" s="99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Chart of Accounts</vt:lpstr>
      <vt:lpstr>BS Format</vt:lpstr>
      <vt:lpstr>BS Report - 1</vt:lpstr>
      <vt:lpstr>BS Report - 2</vt:lpstr>
      <vt:lpstr>BS Report - 3</vt:lpstr>
      <vt:lpstr>Copyright-2</vt:lpstr>
      <vt:lpstr>ChartofAccounts</vt:lpstr>
      <vt:lpstr>ChartofAccountsTable</vt:lpstr>
      <vt:lpstr>maxaktiva</vt:lpstr>
      <vt:lpstr>maxpasiva</vt:lpstr>
      <vt:lpstr>Neraca_Akun</vt:lpstr>
      <vt:lpstr>Neraca_Awal</vt:lpstr>
      <vt:lpstr>Neraca_Balance</vt:lpstr>
      <vt:lpstr>'BS Report - 1'!Print_Area</vt:lpstr>
      <vt:lpstr>'BS Report - 2'!Print_Area</vt:lpstr>
      <vt:lpstr>'BS Report - 3'!Print_Area</vt:lpstr>
      <vt:lpstr>'Chart of Accounts'!Print_Area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2017-05-12T14:40:14Z</dcterms:created>
  <dcterms:modified xsi:type="dcterms:W3CDTF">2022-05-02T05:33:27Z</dcterms:modified>
</cp:coreProperties>
</file>